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195" windowWidth="18195" windowHeight="10245" activeTab="0"/>
  </bookViews>
  <sheets>
    <sheet name="集計用" sheetId="1" r:id="rId1"/>
  </sheets>
  <definedNames>
    <definedName name="_xlnm._FilterDatabase" localSheetId="0" hidden="1">'集計用'!$A$4:$CV$352</definedName>
  </definedNames>
  <calcPr fullCalcOnLoad="1"/>
</workbook>
</file>

<file path=xl/sharedStrings.xml><?xml version="1.0" encoding="utf-8"?>
<sst xmlns="http://schemas.openxmlformats.org/spreadsheetml/2006/main" count="2951" uniqueCount="1803">
  <si>
    <t>調査～一次判定までしっかりしていれば必要なし</t>
  </si>
  <si>
    <t>なし</t>
  </si>
  <si>
    <t>期間は短くなることはあるが</t>
  </si>
  <si>
    <t>主治医意見書の書き方･審査の内容を知りたかった。調査員の意見を知りたかった。</t>
  </si>
  <si>
    <t>他の意見書を参考に出来た。調査員の意見を参考に出来た。</t>
  </si>
  <si>
    <t>多忙なとき十分な準備が出来ない</t>
  </si>
  <si>
    <t>主治医意見書を書いたものについて調査員資料を希望者についてはフィードバックしていただければと思います。</t>
  </si>
  <si>
    <t>このような費用も人手もかけた要介護認定制度そのものの必要性を考え直すべきだと思います</t>
  </si>
  <si>
    <t>要介護認定の一次判定の基準が正しいと思えない。その上での二次判定もあいまいにならざるをえない。</t>
  </si>
  <si>
    <t>鋸南町</t>
  </si>
  <si>
    <t>神経内科･内科</t>
  </si>
  <si>
    <t>神経内科</t>
  </si>
  <si>
    <t>依頼されて</t>
  </si>
  <si>
    <t>外来診療が終わりそうも無いときにあせりを感じる</t>
  </si>
  <si>
    <t>制度が大きく変わらない限り、現任者研修は正直負担</t>
  </si>
  <si>
    <t>必要なときのみ</t>
  </si>
  <si>
    <t>合議体メンバーの入れ替え</t>
  </si>
  <si>
    <t>あれば良い</t>
  </si>
  <si>
    <t>コンピュータ判断主導がさらに強まった</t>
  </si>
  <si>
    <t>もし今後がん末期を重要視するなら、主治医意見書の診断名にがん末期と記載するように指導すべき</t>
  </si>
  <si>
    <t>主治医意見書をもっと簡素化できないか。</t>
  </si>
  <si>
    <t>鋸南町</t>
  </si>
  <si>
    <t>医師として介護保険に携わるものとして当然の義務と考えます</t>
  </si>
  <si>
    <t>特に思わない</t>
  </si>
  <si>
    <t>主治医意見書の不備なものが求められる。その医療機関への行政機関からの指導を徹底していただきたい。</t>
  </si>
  <si>
    <t>鴨川市</t>
  </si>
  <si>
    <t>介護施設を運営しているため</t>
  </si>
  <si>
    <t>介護保険について理解が深まった</t>
  </si>
  <si>
    <t>ない</t>
  </si>
  <si>
    <t>必要ない</t>
  </si>
  <si>
    <t>鴨川市</t>
  </si>
  <si>
    <t>院長からの指名にて</t>
  </si>
  <si>
    <t>市の介護行政の一部がわかること</t>
  </si>
  <si>
    <t>それほどばらつきがあるといわれていない</t>
  </si>
  <si>
    <t>書面にての提示だけでもよいのでは</t>
  </si>
  <si>
    <t>外科・内科</t>
  </si>
  <si>
    <t>外科</t>
  </si>
  <si>
    <t>要請を受けた。介護認定の現場の実践に興味があった</t>
  </si>
  <si>
    <t>病院の職員に支給されている場合、予習時間や審査会時間も含めて勤務時間と判断されると労務報酬上の問題が出るのではないか</t>
  </si>
  <si>
    <t>審査会の実状況がわかって、現場でも対応しやすい</t>
  </si>
  <si>
    <t>負担はあるが何とかやりくりできる</t>
  </si>
  <si>
    <t>主治医意見書の充実、調査員の実務能力の向上</t>
  </si>
  <si>
    <t>有用な研修が出来るように、講師･場所･時間を考慮願いたい</t>
  </si>
  <si>
    <t>模擬症例を検討して、その結果を検討する必要がある</t>
  </si>
  <si>
    <t>特にやっていない</t>
  </si>
  <si>
    <t>コンピュータ判定がかなり正確になったと思う</t>
  </si>
  <si>
    <t>要介護認定はもっと簡単に出来るはず。時間や人件費のかけすぎである。</t>
  </si>
  <si>
    <t>リハ科は地域医療が担当だから</t>
  </si>
  <si>
    <t>医師報酬としては低額だが、内容(重要度)からは報酬額で行う仕事とも考えない。</t>
  </si>
  <si>
    <t>地域の医療福祉の実態を学ぶことが出来た</t>
  </si>
  <si>
    <t>土壇場でキャンセルすると会が不成立となるリスクはかなり心理的負担</t>
  </si>
  <si>
    <t>会で時々ケアマネ等に要望を出すことがある(受診の進めなど）、その結果どうなったのかのフィードバックが少ない。</t>
  </si>
  <si>
    <t>研修が有意義なら賛成。形式的なら無意味</t>
  </si>
  <si>
    <t>合議体間のバラツキ調整には良いかもしれない</t>
  </si>
  <si>
    <t>必要と思うが、できれば業務を増やしたくないのも本音</t>
  </si>
  <si>
    <t>未遂</t>
  </si>
  <si>
    <t>判定困難事案を他合議体にゆだねるシステムがあっても良いか</t>
  </si>
  <si>
    <t>以前より判りづらくなった</t>
  </si>
  <si>
    <t>重要な仕事であり、実情を一般開業医等にDVD等で情報提供しては如何か？</t>
  </si>
  <si>
    <t>不明</t>
  </si>
  <si>
    <t>他に引き受け者がいない(順番で回ってくる)</t>
  </si>
  <si>
    <t>ボーダーラインのケースを審査するとき</t>
  </si>
  <si>
    <t>患者の状態をイメージできるような記載が欲しい</t>
  </si>
  <si>
    <t>市原市</t>
  </si>
  <si>
    <t>日常の診療の際、介護･福祉についての知識を実につけておいたほうが良いと考え、手を上げました</t>
  </si>
  <si>
    <t>市原市</t>
  </si>
  <si>
    <t>興味があったため</t>
  </si>
  <si>
    <t>書き方がわかってきた</t>
  </si>
  <si>
    <t>一般医師の研修は必要</t>
  </si>
  <si>
    <t>ある程度始めのうちは必要</t>
  </si>
  <si>
    <t>遅い時間</t>
  </si>
  <si>
    <t>医師会事務局よりの電話</t>
  </si>
  <si>
    <t>他の主治医意見書の書き方を学べた</t>
  </si>
  <si>
    <t>していない</t>
  </si>
  <si>
    <t>自院で開催するとか、近くで開催するとかして頂きたい。そうすれば一回の数を多くしても良い。主治医意見書を作成している主治医は、審査会に出席させる制度を作って欲しい。</t>
  </si>
  <si>
    <t>泌尿器科</t>
  </si>
  <si>
    <t>医師会からの要請</t>
  </si>
  <si>
    <t>社会サービスとして不可欠なことですので、世の中の役に立っているという気がします</t>
  </si>
  <si>
    <t>できれば審査案件の当日配布は避けて欲しいです</t>
  </si>
  <si>
    <t>していない</t>
  </si>
  <si>
    <t>必要とは感じていません</t>
  </si>
  <si>
    <t>非常に主観が入ることなので、何か「がん末期」に対して特別勘案するという様な公式なルール作りがないかぎり、一次判定結果を額面どおりにみるべきと考えます。</t>
  </si>
  <si>
    <t>誘われたので</t>
  </si>
  <si>
    <t>研修は年1回行ったほうがいい</t>
  </si>
  <si>
    <t>昨年は行った</t>
  </si>
  <si>
    <t>はい</t>
  </si>
  <si>
    <t>主治医意見書について、患者を診ていない医師が作成依頼を受けることがあり、細かくかけないケースがある。医師の字が汚くて読めない意見書が多い。時に認知症高齢者の自立度がいい加減な意見書が多い。</t>
  </si>
  <si>
    <t>会議</t>
  </si>
  <si>
    <t>はい</t>
  </si>
  <si>
    <t>介護保険の具体例を多数知れる点</t>
  </si>
  <si>
    <t>主治医意見書作成の料金が低いと思われるため、きちんと書かない主治医意見書が多数いると思われる。</t>
  </si>
  <si>
    <t>現在も介護施設に関わっており、現実と評価の実態を比較しておきたい</t>
  </si>
  <si>
    <t>介護認定審査会を行わず、委員(医師に限らず)１人でコンピュータ判定を審査するようにすれば、費用はもっと少なくてすむ</t>
  </si>
  <si>
    <t>大まかなポイントの確認は必要</t>
  </si>
  <si>
    <t>過去に役に立ったという覚えが無い</t>
  </si>
  <si>
    <t>非がん末期ケースと区別無く判断している</t>
  </si>
  <si>
    <t>仕事上大変勉強になります</t>
  </si>
  <si>
    <t>拘束時間(予習)の長さからみるとボランティア程度</t>
  </si>
  <si>
    <t>大変勉強になります</t>
  </si>
  <si>
    <t>予習のための時間的、精神的負担</t>
  </si>
  <si>
    <t>調査書、主治医意見書ともきれいな読める字で書く、同じ内容を繰り返し書かず整理して欲しい</t>
  </si>
  <si>
    <t>厚労省の講習会があったはず</t>
  </si>
  <si>
    <t>不要</t>
  </si>
  <si>
    <t>記載内容が明確／統一されてきた</t>
  </si>
  <si>
    <t>特別扱いは不要</t>
  </si>
  <si>
    <t>主治医意見書の様式、そろそろ変更、もっと簡略化。いつまでも要介護１と要支援２は介護に要する手間は同じであるという虚構・屁理屈は続けないでシンプルにしてほしい。</t>
  </si>
  <si>
    <t>大学病院の依頼</t>
  </si>
  <si>
    <t>もっと増額して欲しい</t>
  </si>
  <si>
    <t>耳鼻科</t>
  </si>
  <si>
    <t>介護保険関連仕事もやっていますので</t>
  </si>
  <si>
    <t>常に新しい情報が得られる</t>
  </si>
  <si>
    <t>文章で良いと思います</t>
  </si>
  <si>
    <t>全国共通で良い</t>
  </si>
  <si>
    <t>データを各委員に提示すればよい</t>
  </si>
  <si>
    <t>今までどおりデータを各委員へ</t>
  </si>
  <si>
    <t>年一回の研修で十分</t>
  </si>
  <si>
    <t>ないよう変更箇所を簡略に知りやすい通知があれば良いです</t>
  </si>
  <si>
    <t>簡略にポイントを書いて欲しい</t>
  </si>
  <si>
    <t>放射線科</t>
  </si>
  <si>
    <t>介護保険制度及び介護の仕事に関心があるから</t>
  </si>
  <si>
    <t>合議体で医師が司会をすることが多く、業務のウエイトが高い、その分を考慮していただけると良い</t>
  </si>
  <si>
    <t>講習を含めて勉強になる</t>
  </si>
  <si>
    <t>現状でほとんど理解できている</t>
  </si>
  <si>
    <t>望むという程度</t>
  </si>
  <si>
    <t>合議体長会議で示されている</t>
  </si>
  <si>
    <t>必要</t>
  </si>
  <si>
    <t>主治医意見書の特記事項を出来るだけ書いて欲しい</t>
  </si>
  <si>
    <t>内容が深刻すぎるものが多い</t>
  </si>
  <si>
    <t>昼間の通常勤務が厳しいときは、つらいことがある</t>
  </si>
  <si>
    <t>一回の件数を減らして、審査会の回数を増やしてもらったほうが負担が少ない</t>
  </si>
  <si>
    <t>現任研修で十分、委員それぞれが忙しい</t>
  </si>
  <si>
    <t>特に必要とは思わない。過去に模擬審査をやっていて出席していたが、それほど効果があったとは思わない</t>
  </si>
  <si>
    <t>症例による</t>
  </si>
  <si>
    <t>主治医意見書の内容が乏しいこと（しばしばあり）</t>
  </si>
  <si>
    <t>館山市</t>
  </si>
  <si>
    <t>所属する病院での輪番</t>
  </si>
  <si>
    <t>介護保険の中身が見えてきた</t>
  </si>
  <si>
    <t>慰労の介入の程度による</t>
  </si>
  <si>
    <t>仮決定後、短縮された期間内で内容について照会できるルールも作った方が良い。</t>
  </si>
  <si>
    <t>館山市</t>
  </si>
  <si>
    <t>整形外科･内科</t>
  </si>
  <si>
    <t>スタート当初から就任依頼を受けた。も少しでも地域の福祉･医療に貢献できればと考え。</t>
  </si>
  <si>
    <t>介護認定を経てサービス提供につなげることが出来て、患者･家族から感謝も言葉を頂くことがあります</t>
  </si>
  <si>
    <t>資料作成から審査会当日までに判明した事象があれば、速やかに連絡を頂けるとさらに良いと思います。</t>
  </si>
  <si>
    <t>再任のケースが無いので、新任･現任研修のみで良い</t>
  </si>
  <si>
    <t>年２回開催される事務打ち合わせ会で検討しては如何かと考えます</t>
  </si>
  <si>
    <t>特にされていない</t>
  </si>
  <si>
    <t>必要性を感じる場合もあります。特に認知症の方に対する審査は合議体でバラツキがあるように感じています。</t>
  </si>
  <si>
    <t>悪性腫瘍の場合は今後の予後を考慮して審査しているつもりです</t>
  </si>
  <si>
    <t>主治医意見書の記載に関して、不適切な意見書が見受けられます。かかりつけ医への指導が必要と考えます。</t>
  </si>
  <si>
    <t>内科・婦人科</t>
  </si>
  <si>
    <t>婦人科</t>
  </si>
  <si>
    <t>介護保険制度･審査会の成り立ちについて知りたいと思いました</t>
  </si>
  <si>
    <t>報酬金額の算出方法が不明にてコメントできません</t>
  </si>
  <si>
    <t>前日までの質問をまとめるということ、当日ではムリとはどういうことでしょうか？</t>
  </si>
  <si>
    <t>担当の方の内容把握によるかと思いますので、事前の把握についてもよろしくお願いします。</t>
  </si>
  <si>
    <t>制度改正が多いために生じる問題なので、なぜ制度改正が多いのかの検討の方が重要と考えます</t>
  </si>
  <si>
    <t>医師会より話があったため</t>
  </si>
  <si>
    <t>意見書の書き方、いろいろなケースが見られて勉強になります</t>
  </si>
  <si>
    <t>医師会からの依頼</t>
  </si>
  <si>
    <t>月一回程度の開催とするか、１回の審査で20名程度の負担となるときが楽です。</t>
  </si>
  <si>
    <t>精神神経科</t>
  </si>
  <si>
    <t>地区医師会から依頼</t>
  </si>
  <si>
    <t>介護保険の理解が深まった</t>
  </si>
  <si>
    <t>元々時間が足りないのに予習の時間が苦痛</t>
  </si>
  <si>
    <t>調査書の記載は簡潔に、主治医意見書はもっとしっかりと。</t>
  </si>
  <si>
    <t>平日の研修は困難。夜でも遠方ｄと困難。</t>
  </si>
  <si>
    <t>委員の負担増となると、ますます委員になる人がいなくなる</t>
  </si>
  <si>
    <t>合議体の委員の変更である程度なされていると思う</t>
  </si>
  <si>
    <t>多くの医師が審査委員を経験するような工夫が出来ると良い</t>
  </si>
  <si>
    <t>袖ヶ浦市</t>
  </si>
  <si>
    <t>在宅医療に興味があった</t>
  </si>
  <si>
    <t>現場の状況が良くわかるようになった</t>
  </si>
  <si>
    <t>今のままでよいと思います</t>
  </si>
  <si>
    <t>袖ヶ浦市</t>
  </si>
  <si>
    <t>義務だから</t>
  </si>
  <si>
    <t>出来れば行いたくない</t>
  </si>
  <si>
    <t>総合診療</t>
  </si>
  <si>
    <t>依頼を受けたら断らない主義</t>
  </si>
  <si>
    <t>主治医意見書を書くときに参考になる</t>
  </si>
  <si>
    <t>ばらつきがあっても良いと思う</t>
  </si>
  <si>
    <t>必要なし</t>
  </si>
  <si>
    <t>判読しやすい文字で記載して欲しい</t>
  </si>
  <si>
    <t>医師会員だから</t>
  </si>
  <si>
    <t>胃腸科･内科</t>
  </si>
  <si>
    <t>胃腸科</t>
  </si>
  <si>
    <t>君津木更津医師会の部会の会長を現在やっているため</t>
  </si>
  <si>
    <t>改正点をしっかり読めば研修は必要なし</t>
  </si>
  <si>
    <t>改正点の細かい所(変更箇所)の説明必要</t>
  </si>
  <si>
    <t>合議体の人の入れ替え</t>
  </si>
  <si>
    <t>主治医はもっとまじめに意見を書くべき。意見書は皆さん参考にしていない。</t>
  </si>
  <si>
    <t>認知症診療を行っているため</t>
  </si>
  <si>
    <t>介護度の決定に関わることによって、受け持ち患者のおおよその介護度がわかるようになった。制度について理解できるようになった。</t>
  </si>
  <si>
    <t>君津市</t>
  </si>
  <si>
    <t>介護保険制度に興味があった</t>
  </si>
  <si>
    <t>国･県レベルでの統一が重要である</t>
  </si>
  <si>
    <t>実施していない</t>
  </si>
  <si>
    <t>特に必要なし</t>
  </si>
  <si>
    <t>要介護認定に必要な主治医意見書の作成を希望する。</t>
  </si>
  <si>
    <t>君津市</t>
  </si>
  <si>
    <t>申請者の生活が見える</t>
  </si>
  <si>
    <t>H21改訂以降は、まあ円滑に進んでいると考えている。</t>
  </si>
  <si>
    <t>4市の認定の平準化</t>
  </si>
  <si>
    <t>4市では年1回医師会主催でやっている</t>
  </si>
  <si>
    <t>何ともいえない</t>
  </si>
  <si>
    <t>最初は知人から頼まれて断れなかった、次第に興味がわいて継続している</t>
  </si>
  <si>
    <t>人間の様々な部分を知りえた</t>
  </si>
  <si>
    <t>1年毎の統計は気にかけています</t>
  </si>
  <si>
    <t>必要と思います</t>
  </si>
  <si>
    <t>前委員の急病により欠員が生じたため</t>
  </si>
  <si>
    <t>特にしていない</t>
  </si>
  <si>
    <t>必要と思うが時間の余裕が無く、出席は難しい</t>
  </si>
  <si>
    <t>主治医意見書に、末期であることの状態が記載されていないことが多い</t>
  </si>
  <si>
    <t>富津市</t>
  </si>
  <si>
    <t>周囲の介護の状況がわかる</t>
  </si>
  <si>
    <t>富津市</t>
  </si>
  <si>
    <t>頼まれた</t>
  </si>
  <si>
    <t>公的医療機関の医師なので</t>
  </si>
  <si>
    <t>二次判定を簡素化して報酬減額を</t>
  </si>
  <si>
    <t>負担増だが日常診療にプラス。関係機関との人脈形成できる。</t>
  </si>
  <si>
    <t>金曜夕方に資料届き水曜に審査会なので土日つぶれます</t>
  </si>
  <si>
    <t>二次判定簡素化(認定そのものの簡素化)</t>
  </si>
  <si>
    <t>研修内容による</t>
  </si>
  <si>
    <t>されていない。ただ当院から4人派遣しており、当院内で時々議論します。</t>
  </si>
  <si>
    <t>必要かもしれません。でもそれよりも一次判定→二次判定変更が容易に出来ることが平準化を妨げていると思います。</t>
  </si>
  <si>
    <t>「がん末期」と言え、やはり病状を吟味しているつもりです</t>
  </si>
  <si>
    <t>介護保険の現状を知りたい</t>
  </si>
  <si>
    <t>自宅が千葉なので交通費の増額をお願いしたい</t>
  </si>
  <si>
    <t>介護保険の現状と無情を感じた</t>
  </si>
  <si>
    <t>神経をかなり使う</t>
  </si>
  <si>
    <t>時間が無い</t>
  </si>
  <si>
    <t>主治医意見書はポイントを書いて欲しい</t>
  </si>
  <si>
    <t>介護の現状がわかる</t>
  </si>
  <si>
    <t>･新規申請とその後を別の項目用紙にしたらどうか。
・サービス利用の成果を評価し、変化が無いものと区別したらどうか。
・大病院では医療クラークに手伝ってもらい退院サマリーを書いてもらうことも出来ると思う。</t>
  </si>
  <si>
    <t>・若い頃からしていないことを、認定でしていないため障害とするのは如何なものか。
・調査票で良くなっている点と悪くなっている点をわかりやすく書いて欲しい。
・予防給付もサービスに差が無いことが多いので、級を少なくしたらどうか。</t>
  </si>
  <si>
    <t>内科･外科・整形外科</t>
  </si>
  <si>
    <t>整形外科</t>
  </si>
  <si>
    <t>前院長が審査会委員をしており、欠員となったため</t>
  </si>
  <si>
    <t>県開催よりは市町村開催のほうが良いと思う</t>
  </si>
  <si>
    <t>年1回開催しています</t>
  </si>
  <si>
    <t>行っている</t>
  </si>
  <si>
    <t>末期状態であってもがんの場所や転移状況によっては手のかからないこともあるため</t>
  </si>
  <si>
    <t>まだ経験が浅いのでわからないことが多いので勉強します</t>
  </si>
  <si>
    <t>前任者からの依頼</t>
  </si>
  <si>
    <t>患者に介護申請に関するアドバイスをしやすくなった</t>
  </si>
  <si>
    <t>普段は特に問題ないが、外来が忙しいときは少し負担に感じるときもあります</t>
  </si>
  <si>
    <t>外科･内科</t>
  </si>
  <si>
    <t>市からの依頼</t>
  </si>
  <si>
    <t>千葉市</t>
  </si>
  <si>
    <t>中央区5</t>
  </si>
  <si>
    <t>地区医師会からの推薦</t>
  </si>
  <si>
    <t>介護保険への理解が深まった</t>
  </si>
  <si>
    <t>３週間続くときつい、他の会合等と重なることがある</t>
  </si>
  <si>
    <t>県開催の研修会は質問時間を与えられなかった</t>
  </si>
  <si>
    <t>以前の判定結果に疑問を持つことがある</t>
  </si>
  <si>
    <t>必要と思うがフィードバックが全く足りない</t>
  </si>
  <si>
    <t>自分たちの出した判定結果が妥当であるのかいつも気になっています。</t>
  </si>
  <si>
    <t>千葉市</t>
  </si>
  <si>
    <t>中央区</t>
  </si>
  <si>
    <t>医師会からの指名</t>
  </si>
  <si>
    <t>改正点の説明のみで十分対応可能</t>
  </si>
  <si>
    <t>各委員が経験を重ね、問題となるほどのばらつきは無いと考える。</t>
  </si>
  <si>
    <t>自筆訪問調査表が極めて読み難い方がいるので検討をお願いしたい。主治医意見書も同様ですが。</t>
  </si>
  <si>
    <t>介護保険に興味があった</t>
  </si>
  <si>
    <t>職種によって報酬が異なっても良いと思う</t>
  </si>
  <si>
    <t>主治医意見書の大切さと書き方がわかった。患者や家族への説明がスムーズに。</t>
  </si>
  <si>
    <t>新任研修は千葉市では独自に行っています。行政側は賃金の問題もあり再検収は不要の立場のようです。</t>
  </si>
  <si>
    <t>ただし講師を探すのが大変</t>
  </si>
  <si>
    <t>年1回部会長会議を行っています</t>
  </si>
  <si>
    <t>各部会ごとのデータを共有しては？</t>
  </si>
  <si>
    <t>千葉市では部会長会議で要介護１以上と定めています。行政も数日中に調査を行い、追加で一番早い部会で審査しています。</t>
  </si>
  <si>
    <t>主治医意見書の書き方の研修会は必要と思いますが、医師に出席していただくのが困難。</t>
  </si>
  <si>
    <t>火</t>
  </si>
  <si>
    <t>介護保険の全体が見える。独居の状況がわかった。</t>
  </si>
  <si>
    <t>審査の順を当合議体では日付純にしているが、介護レベルの順にすることで各レベル間統一性がよりよく得られるのでは？</t>
  </si>
  <si>
    <t>北海道･東北では要支援レベルでは自治体が介護をなるべく使わないように広報しているようですが、そのような独自性を千葉市が持てば、研修は必要であろう。</t>
  </si>
  <si>
    <t>医師会と市で合同開催</t>
  </si>
  <si>
    <t>代表者会議において示される各会の変更率又は変更件数をみて、ほぼ中央にあることを認識している。</t>
  </si>
  <si>
    <t>要支援→要介護にはするが、要介護のレベルアップすることは少ない</t>
  </si>
  <si>
    <t>中央区2</t>
  </si>
  <si>
    <t>内科･小児科</t>
  </si>
  <si>
    <t>医師会員の義務と考える</t>
  </si>
  <si>
    <t>会員の義務なら無料でも可。一部の会員のみ「手あげ」式なのであれば現状の報酬で可。</t>
  </si>
  <si>
    <t>市民の役には立っているが、時間の係ることが多い。</t>
  </si>
  <si>
    <t>診療が遅れ遅刻気味。他の委員に申し訳ない。</t>
  </si>
  <si>
    <t>すでに制度が安定してきており、意見書、認定法の簡略化が必要ではないか。大事な事業だが医療のマンパワーの上で他にもしなければならないことが多いため。</t>
  </si>
  <si>
    <t>中央区4</t>
  </si>
  <si>
    <t>介護認定の状況を知っておくのも良いかと考えた</t>
  </si>
  <si>
    <t>どのように介護度が決まるのか実情がわかり、患者と相談する際に参考になった</t>
  </si>
  <si>
    <t>介護度変更(特に下げる)の際に、クレームが出ないように検討･配慮を要する</t>
  </si>
  <si>
    <t>前日までに議論を要する症例番号を各委員から確認し、前日のうちに議論要するとされた症例番号だけ全委員へ伝えておく。委員はそこだけよく確認しておけば当日は議論要しないものは簡単に済ませることが出来る。</t>
  </si>
  <si>
    <t>変更点のみ伝達する研修はあってもよいかもしれないが、文書通知、確認したことのチェック用紙回収で伝達講習済みとしても良かろう。</t>
  </si>
  <si>
    <t>千葉市では必要ないと思うが、遠方で研修会に出にくい人へ配慮する研修会はあっても良いかもしれない。</t>
  </si>
  <si>
    <t>事例集のようなものを作成するか研修会で伝達するか、検討は必要かもしれないが全国レベルで事務レベルでまず平準化の検討をして頂けるよう現状把握に努めてください。</t>
  </si>
  <si>
    <t>訪問調査書がかなりしっかりしているので主治医意見書はもっと必要事項のみに絞っても良いのでは。</t>
  </si>
  <si>
    <t>社会貢献</t>
  </si>
  <si>
    <t>患者に介護保険のシステムを明瞭に説明することが出来る。</t>
  </si>
  <si>
    <t>担当日は責任感からか、常に緊張感が頭のどこかにある</t>
  </si>
  <si>
    <t>県と市で連携して必要最低限ですれば時間的負担も少なく、必要なことだと思います。</t>
  </si>
  <si>
    <t>研修等で指導は受けている</t>
  </si>
  <si>
    <t>必要と思うが研修にてデモで行っている</t>
  </si>
  <si>
    <t>患者家族から訪問調査員の調査について差があるという話はよく耳にします。</t>
  </si>
  <si>
    <t>主治医が介護度にがん末期という病状が大きく反映されることについてまだ認識が薄い傾向にあると思います。</t>
  </si>
  <si>
    <t>他人に呼んでもらうことを全く意識していない乱筆の主治医意見書は判読できないこともあり、なんとかDrにフィードバックは出来ないものかと考えます。</t>
  </si>
  <si>
    <t>医師会の委員会の委員。病院の職員に状況を知らせる</t>
  </si>
  <si>
    <t>介護の状況が把握できる</t>
  </si>
  <si>
    <t>研修会でなくとも変更点などをきちんと知らせるシステムを作る</t>
  </si>
  <si>
    <t>やってもいい。研修というより現状を知るため。</t>
  </si>
  <si>
    <t>ただ単にがん末期を加えることにはムリを感じる。このままでいくならがん末期の新しい判定基準の周知が必要。</t>
  </si>
  <si>
    <t>中央区3</t>
  </si>
  <si>
    <t>主治医意見書作成の際の参考となった</t>
  </si>
  <si>
    <t>していると思う</t>
  </si>
  <si>
    <t>責任があること</t>
  </si>
  <si>
    <t>医師の意見書がどこから出たか状況に応じて教えて欲しい。手書きの場合、意見書が読めないことがあり何かのときに医師会より注意を促すことができると思われるため。</t>
  </si>
  <si>
    <t>部会長会議が開催されていると思います</t>
  </si>
  <si>
    <t>中央区1</t>
  </si>
  <si>
    <t>在宅医療の経験、介護保険制度への関心</t>
  </si>
  <si>
    <t>種々の研修会が多すぎる</t>
  </si>
  <si>
    <t>県開催は中止して市開催に下方が実情に沿うと考えます</t>
  </si>
  <si>
    <t>部会長会議で議論されている</t>
  </si>
  <si>
    <t>たまには良いかも</t>
  </si>
  <si>
    <t>医療と介護の線引きを明確にしたい。</t>
  </si>
  <si>
    <t>高齢者が増加し、今後20年間は社会福祉の予算の配分に大きな位置を占めるため</t>
  </si>
  <si>
    <t>平準化が進んでいるが、いまだ合議体の中で格差のある症例につき各審査会で検討すべきと考える。</t>
  </si>
  <si>
    <t>ターミナルケアの判断が主治医意見書から判断できない症例有り。具体的にターミナルケアを判断できる文言が必要と考えます。</t>
  </si>
  <si>
    <t>花見川区1</t>
  </si>
  <si>
    <t>医師会からの依頼、介護保険制度の勉強のため</t>
  </si>
  <si>
    <t>自分が主治医意見書を書く際のポイントが理解できること。介護保険制度への関心が高まった。</t>
  </si>
  <si>
    <t>医師会の先輩に頼まれて</t>
  </si>
  <si>
    <t>ボランティア精神でやってるが時間がかかるのでいただけるのはありがたいです</t>
  </si>
  <si>
    <t>主治医意見書の重要性が良くわかった</t>
  </si>
  <si>
    <t>議長を務めるようになってから負担がアップ</t>
  </si>
  <si>
    <t>現在は1件ずつ審議しているので勉強になる</t>
  </si>
  <si>
    <t>必要と思う</t>
  </si>
  <si>
    <t>結果判定の訂正が減った</t>
  </si>
  <si>
    <t>主治医意見書が貧弱なので多くの先生方に審査員を経験していただくと良いと思います。</t>
  </si>
  <si>
    <t>花見川区2</t>
  </si>
  <si>
    <t>・調査表、意見書で判読困難な悪筆は記入者に確認して清書したものを出して欲しい。予習時に困る。
・認定期間が事例により様々でしかも繁雑。あらかじめ調査表にその事例の可能な認定期間を示しておいて欲しい。</t>
  </si>
  <si>
    <t>小改正では不要、大きな改正では必要</t>
  </si>
  <si>
    <t>独自のルールを認めていることがあるので必要</t>
  </si>
  <si>
    <t>可能なら他の合議体へのオブザーバー参加で、自分の属する合議体のやり方が独善的になっていないかチェックできると考える。</t>
  </si>
  <si>
    <t>千葉市では部会長会議でやっている。県内全体の平準化は無理だと思う。</t>
  </si>
  <si>
    <t>誰がそれを判定困難事例として選ぶかが困難</t>
  </si>
  <si>
    <t>今回の改悪によりコンピュータ判定重視が強まり、一次判定を変えるハードルが高くなった。どこの合議体でも変更率が低下し、審査のしがいがない。</t>
  </si>
  <si>
    <t>ランク</t>
  </si>
  <si>
    <t>年齢
（歳)</t>
  </si>
  <si>
    <t>介護保険制度の把握が出来て良かった</t>
  </si>
  <si>
    <t>介護サービスの視点から見ることができた</t>
  </si>
  <si>
    <t>介護社会へ参入してみて実情の把握が出来た</t>
  </si>
  <si>
    <t>医師が忙しい外来時間の合間を見て予習、審査会へ参加しており非常に負担</t>
  </si>
  <si>
    <t>急患を断らざるを得ないことがある。</t>
  </si>
  <si>
    <t>経験不足のためついていくのが精一杯</t>
  </si>
  <si>
    <t>交代委員もいない状態で、任期も無期限状態にある</t>
  </si>
  <si>
    <t>時間的に負担が重い</t>
  </si>
  <si>
    <t>判定困難事例の主な原因に主治医意見書の不備がある。次回を含め反省が必要。</t>
  </si>
  <si>
    <t>調査結果と主治医意見書の内容に明らかな違いがある場合は、予め事務局のほうで再調査なり問い合わせる等行っていて欲しい。</t>
  </si>
  <si>
    <t>年１回、各合議体のバラツキなどが分る資料を頂いているので、不足は感じません。県の内容と重なるなら不要。</t>
  </si>
  <si>
    <t>現状のスケジュールにおいて今後受講することは不可能です。</t>
  </si>
  <si>
    <t>毎回の改正の内容についての研修は必要</t>
  </si>
  <si>
    <t>必要と思うが、本来それをどう考えどのように判定したものか、いわゆる正解が示されたことがありません。平準化を求めるなら「千葉なりの基準を示さずに研修会をしても・・・」といつも思ってしまう。</t>
  </si>
  <si>
    <t>調査員のレポート、一次判定を重視する</t>
  </si>
  <si>
    <t>検討会については必要だと思うが時間が取れないと思う</t>
  </si>
  <si>
    <t>以前訪問調査員が見たままの場合、実際とかけ離れていた場合が多く、軽く判定される例が多かった。現在の訪問調査の記載になってからは、いくらか改善されたと考える。</t>
  </si>
  <si>
    <t>重症度が軽症化する傾向がある</t>
  </si>
  <si>
    <t>詳細になり審査の参考になるが予習が大変となった。独居などで介護力が不足している場合、適切な介助を選択するとあるが、この基準のバラツキが大きいと思う。</t>
  </si>
  <si>
    <t>主治医は主治医意見書をしっかり記載すべき。判定に関する不服･申し立てがあった事例について、まとめて報告していただきたいと思います</t>
  </si>
  <si>
    <t>担当者以外は関心が少ないようなので、やはり委員は持ち回りがbetterでしょう。</t>
  </si>
  <si>
    <t>重症になることはあっても軽症にはならない。</t>
  </si>
  <si>
    <t>医師世間並みの報酬にすべき</t>
  </si>
  <si>
    <t>格差解消に努力して頂きたい</t>
  </si>
  <si>
    <t>お年寄りの生活状況がわかり医療の参考になる</t>
  </si>
  <si>
    <t>社会的弱者を少しですが（注：原文のまま）</t>
  </si>
  <si>
    <t>稲毛区1</t>
  </si>
  <si>
    <t>頼まれて仕方なく</t>
  </si>
  <si>
    <t>勉強になる</t>
  </si>
  <si>
    <t>千葉市では行っている</t>
  </si>
  <si>
    <t>稲毛区4</t>
  </si>
  <si>
    <t>引き受けたくなかったが、引き受ける人がいなかったため</t>
  </si>
  <si>
    <t>介護保険について勉強になった</t>
  </si>
  <si>
    <t>過去に委員であった人まで研修の受講対象者とすると委員を引き受ける人がいなくなる</t>
  </si>
  <si>
    <t>千葉市の現在行っている方法で良いと思います</t>
  </si>
  <si>
    <t>特に行ってはいない</t>
  </si>
  <si>
    <t>主治医意見書に判読不明な文字を書いている先生がいる。</t>
  </si>
  <si>
    <t>医師会からの指名により</t>
  </si>
  <si>
    <t>介護認定までのプロセスが理解できた。他職種との交流</t>
  </si>
  <si>
    <t>弁当代費用の削減を提案します、不要です</t>
  </si>
  <si>
    <t>著しく情報の欠落した主治医意見書を書く医師に対して個別指導を行える法的整備があれば良いと思います。</t>
  </si>
  <si>
    <t>緑区2</t>
  </si>
  <si>
    <t>介護保険に興味があったから</t>
  </si>
  <si>
    <t>いまのままでいい</t>
  </si>
  <si>
    <t>介護の現状が少し理解できた。他の医師の意見書が参考になる。</t>
  </si>
  <si>
    <t>他の用事と重なるときは困ることが時々ある</t>
  </si>
  <si>
    <t>委員全員が予習をきちんとしており審査会もスムーズに運営されています。</t>
  </si>
  <si>
    <t>緑区3</t>
  </si>
  <si>
    <t>先輩医師の勧め</t>
  </si>
  <si>
    <t>介護保険理解の深まり</t>
  </si>
  <si>
    <t>緑区</t>
  </si>
  <si>
    <t>医師会での義務</t>
  </si>
  <si>
    <t>部会長会議にてしている</t>
  </si>
  <si>
    <t>介護の実態を知ることが出来た</t>
  </si>
  <si>
    <t>あると良い</t>
  </si>
  <si>
    <t>依頼されたため</t>
  </si>
  <si>
    <t>部会長が調整している</t>
  </si>
  <si>
    <t>末期であれば介護１以上にしている</t>
  </si>
  <si>
    <t>押し付けられた</t>
  </si>
  <si>
    <t>責任者と他委員は差があるべきと思われる</t>
  </si>
  <si>
    <t>高齢者への介護についてよくわかる、指導もしやすい</t>
  </si>
  <si>
    <t>充実した主治医意見書の作成。調査員のレベルアップ</t>
  </si>
  <si>
    <t>適切な情報を頂いている</t>
  </si>
  <si>
    <t>全国で差が無い結果を出すためには窓口が一つの方が良いと思われます</t>
  </si>
  <si>
    <t>緑区1</t>
  </si>
  <si>
    <t>他の医師に依頼された</t>
  </si>
  <si>
    <t>介護保険の実態がわかる</t>
  </si>
  <si>
    <t>美浜区2</t>
  </si>
  <si>
    <t>介護認定の勉強になるため</t>
  </si>
  <si>
    <t>介護判定に対し他人の意見･考えが聞けてよい</t>
  </si>
  <si>
    <t>当初なれないために判定に時間がかかった</t>
  </si>
  <si>
    <t>美浜区1</t>
  </si>
  <si>
    <t>介護保険制度が出来てケアマネの資格を取り療養型病床に勤務ｙしていたことがあるので</t>
  </si>
  <si>
    <t>申請提出時と状態が変わっていたり、死亡していたりする事もあり、早い対応と重度化を念頭に置いた対応が望まれる</t>
  </si>
  <si>
    <t>主治医は日常生活の状態をあまりわからないで主治医意見書を書かされることが多いので、判定のずれに繋がる。病気の重症度に限定して記入するようにしてもいいのでは。</t>
  </si>
  <si>
    <t>勤務先ボスの依頼</t>
  </si>
  <si>
    <t>同席の方々に対して欠席することは出来ないので、必ず時間を確保しなければならないこと</t>
  </si>
  <si>
    <t>研修より実務で経験した方がよさそう</t>
  </si>
  <si>
    <t>訪問調査員の記載内容は患者さんの状態を把握するのに大変役立っていると思います。</t>
  </si>
  <si>
    <t>ＱＯＬの為には介護度アップは必要だと考えています</t>
  </si>
  <si>
    <t>美浜区3</t>
  </si>
  <si>
    <t>審査会の時間は短いが予習時間を含めると報酬は必ずしも適切とはいえないのではないでしょうか</t>
  </si>
  <si>
    <t>時間厳守が負担です、専門外の判断も負担となります</t>
  </si>
  <si>
    <t>モデル事業発足の頃から継続しているため</t>
  </si>
  <si>
    <t>外来で介護保険申請を勧める際事業内容がわかっているため説明しやすい。</t>
  </si>
  <si>
    <t>参考にならないような意見書が散見されるが、改善してもらいたい</t>
  </si>
  <si>
    <t>各審査会の自主性に任せておいて、大きなばらつきはでていないように考えられる</t>
  </si>
  <si>
    <t>抜き打ち的に模擬事例を入れてみれば良い</t>
  </si>
  <si>
    <t>よりスピーディーに審査してあげたいと思う。</t>
  </si>
  <si>
    <t>意見書について、記述が少なく判定の参考にならない場合、審査会の権限で差し戻しを出来るようにしていただきたい。多少手間をかけるようにしないと雑な意見書はなくならないと思います。</t>
  </si>
  <si>
    <t>頼まれたから</t>
  </si>
  <si>
    <t>毎回は大変である</t>
  </si>
  <si>
    <t>最近はばらつかない</t>
  </si>
  <si>
    <t>無用、無駄な負担は極力排除してほしい。</t>
  </si>
  <si>
    <t>市全体の動向などは教えて欲しい</t>
  </si>
  <si>
    <t>このような取り組みを行っている区はあるのでしょうか？</t>
  </si>
  <si>
    <t>主治医意見書作成の際、ソフトの使用を促進してもらいたい。</t>
  </si>
  <si>
    <t>依頼された</t>
  </si>
  <si>
    <t>介護認定を受けようとする患者、受けている患者、制度の存在を知らない患者などなどの患者の相談・アドバイスに役立っている</t>
  </si>
  <si>
    <t>他のことをやる時間が制限される</t>
  </si>
  <si>
    <t>審査を円滑に進めるために、これまで審査判定時介護度変更理由として採用された文言を収集して目録化し、これを意見書や特記事項記載者に周知し、必ず各案件ごとにその核心的状態を表す文言としてこの目録の中から一つ選択･記載させるようにしてもらえれば幸甚です。</t>
  </si>
  <si>
    <t>コンピュータ判定の制度アップを図り、審査判定に頭を使わないですむようにしてもらいたい。</t>
  </si>
  <si>
    <t>特に必要とは思わない</t>
  </si>
  <si>
    <t>特記事項の記載の中に、審査判定時の理由に使える文言を記述してくれると助かる。(例、生活全般全介助状態)</t>
  </si>
  <si>
    <t>何でこんな重症がん末期患者が在宅になっているのかをつくづく考えさせられるケースがあります。</t>
  </si>
  <si>
    <t>主治医意見書は、字が読めない、記述が少ない等の不備が多すぎて、ほとんど役立たず。現状では意見書は不要。実際に介護に関わっている医師以外の方々こそ患者をよく把握できており、介護の手間を体感しているわけであり、医師も実際に介護の現場で働いてみないと役に立つ意見書を書けないものと思う。しかしそれは無理な話だ。</t>
  </si>
  <si>
    <t>医師として当然</t>
  </si>
  <si>
    <t>介護認定の重要性</t>
  </si>
  <si>
    <t>している</t>
  </si>
  <si>
    <t>長生郡市広域</t>
  </si>
  <si>
    <t>午後の診療開始時刻に間に合わない</t>
  </si>
  <si>
    <t>平準化する為には情状酌量的な判断を必要としない判定ソフトを作り、審査会の必要性(回数)を減らすようにしかないのではないか。</t>
  </si>
  <si>
    <t>審査会等で問題となる事項や疑問点を解消する方策が現システムには無い。</t>
  </si>
  <si>
    <t>長生郡市広域</t>
  </si>
  <si>
    <t>参加人員不足のため</t>
  </si>
  <si>
    <t>他の意見書を読むことで多くの勉強をさせていただいています</t>
  </si>
  <si>
    <t>1回の件数をもう少し少なめにしていただければ審査に時間をかけることが出来ると思います</t>
  </si>
  <si>
    <t>負担軽減は件数をもう少し減らしていただければと思います。</t>
  </si>
  <si>
    <t>会場、時間等の選択が出来れば、楽に出席ができると考えます</t>
  </si>
  <si>
    <t>県と合同にしては</t>
  </si>
  <si>
    <t>必要性は認識していても時間の長生に問題が</t>
  </si>
  <si>
    <t>行っていません</t>
  </si>
  <si>
    <t>審査会委員研修と合わせて行っては如何でしょうか</t>
  </si>
  <si>
    <t>意見書と調査員の調査内容の食い違いが見られるｊことが多いようです。</t>
  </si>
  <si>
    <t>介護認定に詳しくなった、意見書の記入方法</t>
  </si>
  <si>
    <t>意見書の字をわかりやすく</t>
  </si>
  <si>
    <t>新任研修は必要ないが、現任研修は必要、というより当然</t>
  </si>
  <si>
    <t>現任研修時に実施できれば良い</t>
  </si>
  <si>
    <t>医師会の委員だったから</t>
  </si>
  <si>
    <t>認定審査の流れを知ることが出来た</t>
  </si>
  <si>
    <t>予習の時間がとられること</t>
  </si>
  <si>
    <t>同じ内容であれば必要ない。町村により審査会で介護度を変更する割合には大きな差があれば必要があるかもしれない。</t>
  </si>
  <si>
    <t>合議体のメンバーを固定化しないこと。県の研修の一部に症例検討を組み入れていただく。</t>
  </si>
  <si>
    <t>していない</t>
  </si>
  <si>
    <t>審査会委員研修と同時に開催していただけると有り難いです</t>
  </si>
  <si>
    <t>判断しやすい記載内容となった。介護度の変更事例が減少した。</t>
  </si>
  <si>
    <t>①要介護認定は原則一次判定とし、申請者から申し出があった症例についてのみ審査会にかける
②在宅については要介護は不要とし、利用者が利用したいときだけ利用し、その分を支払う。施設入所については介護度による区分も必要と考えます。
これにより審査会にかかる事務費の大幅な削減が期待されますので、本来の介護に支出をまわすことが出来ます。</t>
  </si>
  <si>
    <t>依頼されたから</t>
  </si>
  <si>
    <t>何事も経験が大事</t>
  </si>
  <si>
    <t>やはり負担感はある</t>
  </si>
  <si>
    <t>１～２年に１回位はやったほうがいい</t>
  </si>
  <si>
    <t>たまには必要（１～２年に１回位）</t>
  </si>
  <si>
    <t>やむをえない面もある</t>
  </si>
  <si>
    <t>難しいと思う</t>
  </si>
  <si>
    <t>特に迅速な判定が必要と思う</t>
  </si>
  <si>
    <t>理想を言えばきりが無いので、あまり完全を求めず少しずつ改善していきたい。</t>
  </si>
  <si>
    <t>他に委員が出来る先生がいなかった</t>
  </si>
  <si>
    <t>1件あたりと考えると他地区と比べやすいのでは</t>
  </si>
  <si>
    <t>介護保険の理解が深まった</t>
  </si>
  <si>
    <t>一回の回数が多い。保健請求の時期と重なると時間的にかなりきつい。</t>
  </si>
  <si>
    <t>件数を減らす。資料送付日を早める。</t>
  </si>
  <si>
    <t>希望者の受講を許可する。強制ではない。</t>
  </si>
  <si>
    <t>毎年行われている平準化研修会に参加することで、ばらつきは抑えられていると思います。</t>
  </si>
  <si>
    <t>ケースバイケース</t>
  </si>
  <si>
    <t>主治医意見書の研修会は隔年でよいのでは。</t>
  </si>
  <si>
    <t>地域包括医療の一環として</t>
  </si>
  <si>
    <t>ありません</t>
  </si>
  <si>
    <t>引き受け手が無かったため</t>
  </si>
  <si>
    <t>委員報酬をアップして欲しい</t>
  </si>
  <si>
    <t>義務感と時間的拘束</t>
  </si>
  <si>
    <t>･審査員の居住地(勤務地)と審査会場の位置関係を考慮する。
・自治体の姿勢であるが、いざと言う時の為にと勧められ申請するも結局介護保険を使わずという事が随分ある。これこそ本末転倒ではないか。介護申請のあり方なり特例なり考えるべきではないか。</t>
  </si>
  <si>
    <t>市町村独自の研修は、ばらつきの要因となるのではないか</t>
  </si>
  <si>
    <t>現在していない</t>
  </si>
  <si>
    <t>・誰にでもわかりやすい読みやすい字で書いて欲しい
・英文字や略語、専門用語の使用は避けてほしい。
・調査委員の同席を従来どおり希望する。</t>
  </si>
  <si>
    <t>歯科</t>
  </si>
  <si>
    <t>歯科医師会からの依頼</t>
  </si>
  <si>
    <t>診療所を休まなければならない、会場まで遠い</t>
  </si>
  <si>
    <t>研修場所が遠い</t>
  </si>
  <si>
    <t>地域活動に参加するため</t>
  </si>
  <si>
    <t>介護への理解度を高める</t>
  </si>
  <si>
    <t>十分な審査会での検討</t>
  </si>
  <si>
    <t>意見書の記載内容重複や不明瞭なものが多く、あまり参考にならないのが現状</t>
  </si>
  <si>
    <t>眼科</t>
  </si>
  <si>
    <t>医師会のうちで仕事の分担として</t>
  </si>
  <si>
    <t>時間をかけて行っても内容的に講習会を開催してまで行かなければならないのだろうかと感じることが多い</t>
  </si>
  <si>
    <t>全国又は県内で一貫性が無くてはならないと考えるので、ローカルルールも必要だが、あまり多くなっては・・・</t>
  </si>
  <si>
    <t>合議体の委員長だけの集まりが時に行われるが、参考となることも多くあった</t>
  </si>
  <si>
    <t>委員長だけの集まりはあるが、まだそこまで達していないと思われる。将来的には無くせるように出来ると良い</t>
  </si>
  <si>
    <t>個人的には必要性を感じていない</t>
  </si>
  <si>
    <t>より状態がわかるようになったと思う</t>
  </si>
  <si>
    <t>主治医意見書には専門用語が多いものもあるし、読みにくいこともある。</t>
  </si>
  <si>
    <t>夷隅郡市</t>
  </si>
  <si>
    <t>医師会より依頼された</t>
  </si>
  <si>
    <t>外来業務への支障</t>
  </si>
  <si>
    <t>介護の実態と口腔衛生の関連を知りたかった</t>
  </si>
  <si>
    <t>介護の実態を少しでもわかった</t>
  </si>
  <si>
    <t>休診日を変更しなければならなかった</t>
  </si>
  <si>
    <t>自分自身の中では基準を決めている</t>
  </si>
  <si>
    <t>そこまでは無理ではないかと思う</t>
  </si>
  <si>
    <t>予習の時間を考えると少し安い</t>
  </si>
  <si>
    <t>介護の対する理解を深めることが出来た</t>
  </si>
  <si>
    <t>医師会からの推薦という強制的割り当て</t>
  </si>
  <si>
    <t>もっと少なくしてもいい</t>
  </si>
  <si>
    <t>(前問について)面倒になり仕事が増えるのでやめて欲しい</t>
  </si>
  <si>
    <t>時間が無い。制度の概略は変わらない。改正は理解できる。</t>
  </si>
  <si>
    <t>１～２年に１回でいい</t>
  </si>
  <si>
    <t>必要なときに実施している、定期的にはしない</t>
  </si>
  <si>
    <t>主治医意見書への興味が無いに等しい先生もいる。制度の理解の無い先生も１割くらいいる。利用者及び家族の介護制度への理解が乏しい→主治医に受診しない</t>
  </si>
  <si>
    <t>強い要望による</t>
  </si>
  <si>
    <t>要4～5万</t>
  </si>
  <si>
    <t>診療の妨げになる</t>
  </si>
  <si>
    <t>医師の参加は不要と考える</t>
  </si>
  <si>
    <t>所属歯科医師会の都合</t>
  </si>
  <si>
    <t>休診にして出席していたが、休診にした分を求めるのは不要と思う</t>
  </si>
  <si>
    <t>介護保険の理解</t>
  </si>
  <si>
    <t>時間的有り、精神的なし</t>
  </si>
  <si>
    <t>明らかに議論不要な症例を簡略化する</t>
  </si>
  <si>
    <t>市町村独自の事情があれば必要</t>
  </si>
  <si>
    <t>委員長の裁量が大きい</t>
  </si>
  <si>
    <t>いいえ</t>
  </si>
  <si>
    <t>字が読めない主治医意見書に苦労している</t>
  </si>
  <si>
    <t>ロコモティブシンドロームを扱う科だから</t>
  </si>
  <si>
    <t>他の審査員とのコミュニケーションが取れたこと</t>
  </si>
  <si>
    <t>診療時間外なので時間的負担もほとんど無く、精神的負担もそれほど感じない</t>
  </si>
  <si>
    <t>大改正が行われたときには研修を受けることは良い</t>
  </si>
  <si>
    <t>年１回であれば検討しても良いか</t>
  </si>
  <si>
    <t>主治医意見書が相変わらず不備なものがある。研修会を開催しても記載する医師が出席しないのであれば研修会の意味が無い。</t>
  </si>
  <si>
    <t>神崎町</t>
  </si>
  <si>
    <t>香取二町</t>
  </si>
  <si>
    <t>院長から依頼されて</t>
  </si>
  <si>
    <t>介護保険について勉強できた。主治医意見書の内容をいくらか工夫できるようになった。</t>
  </si>
  <si>
    <t>事前準備が大変</t>
  </si>
  <si>
    <t>介護1と2、あるいは介護2と3の間で受けられないサービスにどのくらいの違いが生じるのか、いまひとつイメージがわかないので、そうしたことは市町村でどういうことをやっているのか教えていただけるとありがたいのですが。</t>
  </si>
  <si>
    <t>ニ町毎に交代</t>
  </si>
  <si>
    <t>先日ＤＶＤを見ましたが・・・</t>
  </si>
  <si>
    <t>すみませんが、重視すべきとは思っていませんでした</t>
  </si>
  <si>
    <t>木更津市</t>
  </si>
  <si>
    <t>循環器科･内科･外科</t>
  </si>
  <si>
    <t>循環器科</t>
  </si>
  <si>
    <t>ボランティアと考えていました</t>
  </si>
  <si>
    <t>介護について知識が深まった</t>
  </si>
  <si>
    <t>外来業務との調整が困難なことが多い</t>
  </si>
  <si>
    <t>(前問）時間的に無理</t>
  </si>
  <si>
    <t>市町村単位で審査判定に差がある場合は必要と思います</t>
  </si>
  <si>
    <t>時間制約のため困難</t>
  </si>
  <si>
    <t>判定困難な例については、多様な意見を聞いて印す</t>
  </si>
  <si>
    <t>状況により判断は多様と考えます</t>
  </si>
  <si>
    <t>介護難民を作らないよう努力したいと考えます</t>
  </si>
  <si>
    <t>木更津市</t>
  </si>
  <si>
    <t>司会は負担が大きい</t>
  </si>
  <si>
    <t>研修への出席</t>
  </si>
  <si>
    <t>特に必要は無い</t>
  </si>
  <si>
    <t>要介護度決定プロセスの実情を知ることが出来た</t>
  </si>
  <si>
    <t>準備に過大な努力を要する</t>
  </si>
  <si>
    <t>医師会の命による</t>
  </si>
  <si>
    <t>報酬に関しては意見無いが、貴重な休診日を犠牲にしているので月1回以上の開催は受け入れがたい</t>
  </si>
  <si>
    <t>国の方針であろうことは承知の上ですが、介護認定の方法があまりにコロコロ変わり、又極めて場当たり的、より介護度を下げようとする意図が見て取れます。介護保険制度が始まり10年以上たつわけですから、そろそろ一定の方向性を持つしっかりとした認定方法の確立を希望します。</t>
  </si>
  <si>
    <t>前任の先生が病気のため</t>
  </si>
  <si>
    <t>介護の知識の広がり</t>
  </si>
  <si>
    <t>地域の福祉に貢献したいと考えた</t>
  </si>
  <si>
    <t>現行程度で仕方が無い</t>
  </si>
  <si>
    <t>一定の基準調整は必要と思う</t>
  </si>
  <si>
    <t>ケアマネの資格を持っているので</t>
  </si>
  <si>
    <t>行政のシステムが多少わかった</t>
  </si>
  <si>
    <t>特養を持っているので</t>
  </si>
  <si>
    <t>･施設入所した利用者の介護度が下がるのは如何なものか。
・利用者は申請時より利用されると思うが、現実には利用されていないと思う。
・行政側の指導が大分大きくなってきたのは問題です。</t>
  </si>
  <si>
    <t>山武広域</t>
  </si>
  <si>
    <t>人員不足</t>
  </si>
  <si>
    <t>病名でなく状態で考えています</t>
  </si>
  <si>
    <t>山武広域</t>
  </si>
  <si>
    <t>頼まれて断れなかった</t>
  </si>
  <si>
    <t>いろいろな部会のメンバー交代があり、ほぼ平準化はされているように思う</t>
  </si>
  <si>
    <t>医師会の依頼</t>
  </si>
  <si>
    <t>14 or 18</t>
  </si>
  <si>
    <t>千葉県医師会の介護保険検討策委員会の委員であるため</t>
  </si>
  <si>
    <t>介護保険制度の流れがわかった</t>
  </si>
  <si>
    <t>介護サービスを使用していない要介護の人はサービスを使用しないならば、自戒は申請しないで欲しいと思う。</t>
  </si>
  <si>
    <t>研修は必要と思う</t>
  </si>
  <si>
    <t>６割近くの病院の先生方は主治医意見書をしっかり書いていないので影響はあった。また訪問調査員の同席も必要と思われる。</t>
  </si>
  <si>
    <t>末期がんは心身的にも介護は大変だと思うから</t>
  </si>
  <si>
    <t>夜に審査会は出来ないだろうか。</t>
  </si>
  <si>
    <t>夜間19以降</t>
  </si>
  <si>
    <t>医師会の会員が互いに負担を分け合う義務があると考えて</t>
  </si>
  <si>
    <t>休日当番、夜間急病診療所、学校医の仕事、予防注射そして介護審査会と本当の診療以外の仕事が多すぎる</t>
  </si>
  <si>
    <t>開催時間について、一つの時間帯に限定せず、日中に審査を行う合議体、夜間に審査を行う合議体の両方を設定し、都合の良い時間帯の合議体に所属するようにしていただきたい。審査会場について、会場を一つに統一せず各市町村の役所等を利用し、会場をいくつか設定していただきたい。今のままでは会場へ通う時間がかかりすぎます。</t>
  </si>
  <si>
    <t>負担が増えすぎる</t>
  </si>
  <si>
    <t>必要ないと思います</t>
  </si>
  <si>
    <t>現状では主治医意見書の記載内容のほとんどが認定審査に利用されていません。認定審査に必要な項目のみを記載するように簡素化していただきたい。</t>
  </si>
  <si>
    <t>医師会よりの指示</t>
  </si>
  <si>
    <t>週１回の休診日に参加しているためもう少し考慮してあげていただければありがたいです。予習時間もかなり時間をとられるため。</t>
  </si>
  <si>
    <t>休みは週１回しかないのに時間的負担と精神的負担はかなりつらい</t>
  </si>
  <si>
    <t>介護保険の運用に何らか役立ちたい</t>
  </si>
  <si>
    <t>他の専門的な立場での見解が理解できるようになった</t>
  </si>
  <si>
    <t>前項はかえって面倒で、むしろ資料配布前に判読しづらい文字、難解な表現は、予め記載者に問い合わせ読みやすい文章にしてもらう方が、予習時間短縮、審査の効率化に役立つと思う。</t>
  </si>
  <si>
    <t>主病が重篤であっても、医療面の手間隙と介護面でのそれは必ずしも一致しないと考える。</t>
  </si>
  <si>
    <t>審査会では提出された資料の文面からのみ対象者の状態を把握せざるを得ないのにも拘らず、非常に情報に乏しい意見書がいまだに出てくる。「投薬内容を含む診療内容」が投薬内容のみであったり、「外来通院中」「リハビリ中」と書いてあるだけでは意見書の態をなさない。個人的なメモではなく、読む人に文章で考えを伝えようとする意思伝達能力が疑わしい事がある。</t>
  </si>
  <si>
    <t>東金</t>
  </si>
  <si>
    <t>脳神経外科</t>
  </si>
  <si>
    <t>介護保険利用者の実情を理解する助けとなる</t>
  </si>
  <si>
    <t>すでに行われた研修会で十分と思われます</t>
  </si>
  <si>
    <t>当初より地元医師の仕事の一つとして参加しています</t>
  </si>
  <si>
    <t>厚労省でははじめ否定的であった審査会への医師の参加は意義が認められてきたような気がします。私は委員同報酬が審査会の基本と思っておりますが、他地域と比べてあまり不公平にならないように医師会と相談してください。</t>
  </si>
  <si>
    <t>審査員同士新しい知り合いが出来、認知症の様々な病態に触れることが出来る。自分の患者のみでは得られない情報量である。</t>
  </si>
  <si>
    <t>午前中の外来診療が長引くと開始時間に間に合わなくなりそうです。予習も判断困難例があると相当な時間と労力がかかり、その後の分に影響する。</t>
  </si>
  <si>
    <t>難読文字に振り仮名を振って頂いたのは有り難かった。</t>
  </si>
  <si>
    <t>時間的問題等無ければ、あるいは有志だけで情報検討会を行うことは意義があると思います。</t>
  </si>
  <si>
    <t>研修会となると参加が大変になるが、毎月の判定会の資料とともに県内又は国内の判定困難事例と解説を作って、1,2例づつでも配布していただけるととても参考になると思う。</t>
  </si>
  <si>
    <t>順番に割り当て</t>
  </si>
  <si>
    <t>国が勝手にやりすぎる(押し付ける)</t>
  </si>
  <si>
    <t>予習時、調査書が非常に読みづらい</t>
  </si>
  <si>
    <t>審査員がしっかり予習してあれば円滑に進行すると思う。</t>
  </si>
  <si>
    <t>研修は必要ないが、判定困難事例を審査する上部審査会があれば良いと思う。</t>
  </si>
  <si>
    <t>個人差が出ることが多いので注意が必要</t>
  </si>
  <si>
    <t>病状が急性期の申し込みが多く、安定期に入ってから受け付けたほうが良いのでは。</t>
  </si>
  <si>
    <t>医師会として協力が必要だといわれているから</t>
  </si>
  <si>
    <t>休診にする時間を考えると減収になってしまう</t>
  </si>
  <si>
    <t>介護保険の利用について患者の相談にのれることがある</t>
  </si>
  <si>
    <t>予習する時間が取れない</t>
  </si>
  <si>
    <t>現任研修時に行っている内容でよろしいと思います</t>
  </si>
  <si>
    <t>他のケースと同様に判定しています。ケースごとに心がけるよりも、制度としての対応を検討していただきたいと思います。</t>
  </si>
  <si>
    <t>現在の審査会では二次判定での変更がほとんど出来ない状況になっているので、一次判定のみで介護度を判定し、不服のあるケースのみ審査会に出したらいいのではないでしょうか。またサービス利用が無いのに更新申請をしているケースが多く見られるので、サービスが必要になったときに申請するようにしてもらいたいと思います。</t>
  </si>
  <si>
    <t>なり手がいない</t>
  </si>
  <si>
    <t>審査会の存在意義が感じられないのに出席している</t>
  </si>
  <si>
    <t>午前中</t>
  </si>
  <si>
    <t>医師会からの依頼でやむを得ず</t>
  </si>
  <si>
    <t>委員報酬は不要</t>
  </si>
  <si>
    <t>休診日に出席するので休日が減ってしまう</t>
  </si>
  <si>
    <t>審査会に医師の参加は不要</t>
  </si>
  <si>
    <t>自分の患者さんもお世話になっているので</t>
  </si>
  <si>
    <t>今のままでよい</t>
  </si>
  <si>
    <t>そこまでの負担となると、今後審査会を受ける人がいなくなるのでは</t>
  </si>
  <si>
    <t>重症でなくても近い時間で悪化す</t>
  </si>
  <si>
    <t>医師会のｄｕｔｙ</t>
  </si>
  <si>
    <t>どういう審査が行われているかがわかったことは意味がある</t>
  </si>
  <si>
    <t>自分の診療以外に時間をとられることは大変</t>
  </si>
  <si>
    <t>申請して認定されても使っていない件を減らし、審査数を減らすことが大事。</t>
  </si>
  <si>
    <t>ただ研修会や検討会を行っても講師や内容が問題です。毎年行われる県の講演会の内容などは時間の無駄と思う。参加したい人が満足感を持つような内容にすべき。やればいいということではない。</t>
  </si>
  <si>
    <t>現時点では介護保険は医療保険の補足だと思う。</t>
  </si>
  <si>
    <t>形式又は形骸化されていると思う。</t>
  </si>
  <si>
    <t>介護保険制度を学ぶ為</t>
  </si>
  <si>
    <t>旭市</t>
  </si>
  <si>
    <t>興味があった、地区医師会の役員をしており手を上げた</t>
  </si>
  <si>
    <t>現在より高ければ高いほうが良い</t>
  </si>
  <si>
    <t>介護保険制度の成り立ちから年々の変化･改正等が判った。各事例を呼んでいて、他人事ではないと身につまされ勉強になる。</t>
  </si>
  <si>
    <t>医療の延長上にある仕事としてとらえており、あまり負担感は無い</t>
  </si>
  <si>
    <t>前項は検討してみる価値があると考える。</t>
  </si>
  <si>
    <t>各自治体の事情がそれぞれ異なるので独自の研修があったほうが良い。</t>
  </si>
  <si>
    <t>行政と協力の上機会を持ったほうが良い。合議体毎の考え方の違い、特に委員長の考え方の違いで色々と異なった判断も出てしまうことがあると考える。</t>
  </si>
  <si>
    <t>現在行っていないが、取り組みを行うべきである。何らかの方法で委員の交流を図れるよう考えている。</t>
  </si>
  <si>
    <t>必要と考える。年１回くらい研修会を行い、これらについて勉強会を開くと良い。</t>
  </si>
  <si>
    <t>調査内容がはっきり見えてきた、良くなった。</t>
  </si>
  <si>
    <t>事例が非常に少ない。介護保険の審査ルールにのり審査している。</t>
  </si>
  <si>
    <t>①診断名欄の１番目は特定疾病又は生活機能低下の原因となっている傷病名を記入すること。
②傷病１の（3）欄は上記①の医療面よりみた経過エピソードを判りやすく記入して欲しい。又、今後6～12ヶ月で予想される医療上、、介護看護上の問題点があれば記入して欲しい。
③乱雑な読めない字は判読するのに貴重な時間が失われる。</t>
  </si>
  <si>
    <t>旭市</t>
  </si>
  <si>
    <t>他に引き受ける人がいなかった</t>
  </si>
  <si>
    <t>主治医意見書記入のポイントがわかった</t>
  </si>
  <si>
    <t>依頼があったため、地域医療のお手伝いとして</t>
  </si>
  <si>
    <t>介護度の決め方が判ったこと</t>
  </si>
  <si>
    <t>市町村</t>
  </si>
  <si>
    <t>合議体名</t>
  </si>
  <si>
    <t>標榜科</t>
  </si>
  <si>
    <t>性別</t>
  </si>
  <si>
    <t>2.審査会委員研修について</t>
  </si>
  <si>
    <t>3.審査会間の審査判定の平準化の取り組みについて</t>
  </si>
  <si>
    <t>4.訪問調査及び記載方法が変更されたことによる審査判定への影響について</t>
  </si>
  <si>
    <t>6.がん末期の事例では介護度の判定をより重度にすることを心がけているか</t>
  </si>
  <si>
    <t>7.要望･意見</t>
  </si>
  <si>
    <t>審査件数</t>
  </si>
  <si>
    <t>時間</t>
  </si>
  <si>
    <t>予習時間</t>
  </si>
  <si>
    <t>1件当たり予習時間</t>
  </si>
  <si>
    <t>妥当な開催回数</t>
  </si>
  <si>
    <t>妥当な審査件数</t>
  </si>
  <si>
    <t>妥当な審査時間</t>
  </si>
  <si>
    <t>開催時間帯の希望</t>
  </si>
  <si>
    <t>委員を引き受けた理由</t>
  </si>
  <si>
    <t>委員報酬</t>
  </si>
  <si>
    <t>委員報酬に関する意見･要望</t>
  </si>
  <si>
    <t>審査員を務めてよかったか</t>
  </si>
  <si>
    <t>審査会出席への負担</t>
  </si>
  <si>
    <t>委員継続の意思</t>
  </si>
  <si>
    <t>審査の効率化を図ると良いか</t>
  </si>
  <si>
    <t>負担軽減と円滑な進行に関する意見</t>
  </si>
  <si>
    <t>県開催の新任・現任研修は、過去に委員であった人も受講対象者とすべできではないか</t>
  </si>
  <si>
    <t>市町村独自の研修</t>
  </si>
  <si>
    <t>審査会委員同士や合議体同士の検討会</t>
  </si>
  <si>
    <t>審査会ごとの審査判定のばらつきを最小限にするための取り組み</t>
  </si>
  <si>
    <t>内容</t>
  </si>
  <si>
    <t>理由</t>
  </si>
  <si>
    <t>感想</t>
  </si>
  <si>
    <t>意見</t>
  </si>
  <si>
    <t>yn</t>
  </si>
  <si>
    <t>yn1</t>
  </si>
  <si>
    <t>yn2</t>
  </si>
  <si>
    <t>ｙｎ</t>
  </si>
  <si>
    <t>八千代市</t>
  </si>
  <si>
    <t>水曜日</t>
  </si>
  <si>
    <t>内科</t>
  </si>
  <si>
    <t>徐々に増額してください</t>
  </si>
  <si>
    <t>予習に時間がかかる</t>
  </si>
  <si>
    <t>金曜日</t>
  </si>
  <si>
    <t>医師会担当理事から依頼された</t>
  </si>
  <si>
    <t>予習にかかる時間的負担が大きい</t>
  </si>
  <si>
    <t>第二</t>
  </si>
  <si>
    <t>内科･循環器科</t>
  </si>
  <si>
    <t>循環器科</t>
  </si>
  <si>
    <t>水曜第二</t>
  </si>
  <si>
    <t>精神科</t>
  </si>
  <si>
    <t>担当理事のすすめ</t>
  </si>
  <si>
    <t>システムがわかる</t>
  </si>
  <si>
    <t>していない</t>
  </si>
  <si>
    <t>思います</t>
  </si>
  <si>
    <t>前委員の方がやめられたため</t>
  </si>
  <si>
    <t>介護保険の理解がより深まった</t>
  </si>
  <si>
    <t>前任者より勧められた</t>
  </si>
  <si>
    <t>医師会よりの依頼</t>
  </si>
  <si>
    <t>毎年は大変</t>
  </si>
  <si>
    <t>研修の場所が遠い、近くでやってほしい</t>
  </si>
  <si>
    <t>している</t>
  </si>
  <si>
    <t>思わない</t>
  </si>
  <si>
    <t>内科･外科</t>
  </si>
  <si>
    <t>外科</t>
  </si>
  <si>
    <t>推薦を受けた</t>
  </si>
  <si>
    <t>介護の現況を知ることが出来た</t>
  </si>
  <si>
    <t>レベルの均一化は心配</t>
  </si>
  <si>
    <t>主治医意見書はあいかわらずひどいものが多すぎる</t>
  </si>
  <si>
    <t>義務と考えて</t>
  </si>
  <si>
    <t>報酬は無くてもよいが、負担を減らして欲しい</t>
  </si>
  <si>
    <t>他の職種の方の異なった見方の意見を知ることができる</t>
  </si>
  <si>
    <t>時間をとられる、委員のキャラクターによるやりにくさ（司会進行が困る)</t>
  </si>
  <si>
    <t>①委員になり数年経過したら、継続する意志を確認する(やめる方向も公認する)
②会員はdutyと考えるようにし、特定メンバーが長い年月やることを避ける。
③医師以外の職種も合議体長に積極的にとりあげる。</t>
  </si>
  <si>
    <t>毎年出席しているが、休診にせざるをえません。今年は出席して役立ちました。</t>
  </si>
  <si>
    <t>合議体長間の進行方法のすり合わせは必要</t>
  </si>
  <si>
    <t>以前、１～２度あり</t>
  </si>
  <si>
    <t>はい</t>
  </si>
  <si>
    <t>整形外科</t>
  </si>
  <si>
    <t>審査会に参加することにより介護度を適正化して患者さんの役に立つと思ったから</t>
  </si>
  <si>
    <t>コンピュータ審査がいい加減！基準判定の仕方の変更が多すぎる！介護保険料あっても介護サービスなしだ。</t>
  </si>
  <si>
    <t>必要だが結果が反映されなければ意味ない</t>
  </si>
  <si>
    <t>軽い判定になった</t>
  </si>
  <si>
    <t>今の判定ソフトが改善されれば審査会は不要</t>
  </si>
  <si>
    <t>主治医意見書記載要領が判る</t>
  </si>
  <si>
    <t>前準備に時間がかかる</t>
  </si>
  <si>
    <t>介護度変更の理由としてあげることができる項目とできない項目の区別を、各委員が認識しなければなりませんが、このあたりが曖昧なので、時々審査会ニュースetcで専門家による解説などを配布していただくとありがたいです。</t>
  </si>
  <si>
    <t>思う</t>
  </si>
  <si>
    <t>全ての項目について調査すべきだ</t>
  </si>
  <si>
    <t>字が汚く判読できない。字が小さくて読めない。</t>
  </si>
  <si>
    <t>リハビリテーション科</t>
  </si>
  <si>
    <t>前任者から引き継いだ</t>
  </si>
  <si>
    <t>介護保険の区分認定の仕組みがわかった。主治医意見書を書く上で参考になった。</t>
  </si>
  <si>
    <t>都合が悪いとき、交代してもらいにくい</t>
  </si>
  <si>
    <t>申請時期をどの時点で定めるか市町村で差が有り、八千代市がどのようなポリシーで運営しているか知りたい。</t>
  </si>
  <si>
    <t>必要である</t>
  </si>
  <si>
    <t>水曜第一</t>
  </si>
  <si>
    <t>自宅から通院中の患者さんも対象となるため。介護保険をより理解するため</t>
  </si>
  <si>
    <t>他の審査員の意見を聞けることや疑問点を行政の担当者に質問できること</t>
  </si>
  <si>
    <t>前の週にあらかじめ資料を配送していただき感謝しています</t>
  </si>
  <si>
    <t>いつも日常診療の忙しい冬期であり、研修の日時によっては行けないことも多い。各地区で2つの曜日で示されれば受講しやすい。</t>
  </si>
  <si>
    <t>審査会の質の康応や平準化に必要</t>
  </si>
  <si>
    <t>年1～2回が望ましい</t>
  </si>
  <si>
    <t>市での模擬審査</t>
  </si>
  <si>
    <t>制度改正も多く必須</t>
  </si>
  <si>
    <t>時間をかければ最終的には自分でも出来るという判断で、本来は介助が必要な例で介護度が低くなっていると思われます。</t>
  </si>
  <si>
    <t>特に進行の早い例や、日によって症状が変化する症例にも注意が必要と思います。</t>
  </si>
  <si>
    <t>主治医意見書作成の際、特記事項は必須事項にしたほうが良いと思います。</t>
  </si>
  <si>
    <t>木曜日</t>
  </si>
  <si>
    <t>婦人科</t>
  </si>
  <si>
    <t>引き受け者が少ないため</t>
  </si>
  <si>
    <t>夜間は3万↑</t>
  </si>
  <si>
    <t>老人の気持ちがわかる</t>
  </si>
  <si>
    <t>夜間につき自動車事故が危ない</t>
  </si>
  <si>
    <t>通勤に自動車事故を起こした時</t>
  </si>
  <si>
    <t>いない</t>
  </si>
  <si>
    <t>略字、横文字の病名は書かないこと、字は丁寧に書く</t>
  </si>
  <si>
    <t>長年診ていた患者の「主治医意見書」提出を経験して</t>
  </si>
  <si>
    <t>合議体長としてサインを行う立場としてはそれなりの責任を感じている。それに対しての報酬があってもよいのではないか。</t>
  </si>
  <si>
    <t>年齢的に予習もきつい。夜の勤務もつらいときがある。</t>
  </si>
  <si>
    <t>合議体が異なる委員間で日の変更が難しい。水←→金　可能にしてほしい</t>
  </si>
  <si>
    <t>合議体の違いで予定を変えてもらえないことで不便を感じております。</t>
  </si>
  <si>
    <t>3人</t>
  </si>
  <si>
    <t>その時医師会の副理事だったので</t>
  </si>
  <si>
    <t>支援を受ける方の生活状態全体が良くわかって診療に役立つので</t>
  </si>
  <si>
    <t>審査会の数を増やす</t>
  </si>
  <si>
    <t>DVD等で変更点を医師会へ送って欲しい。研修会に出てもあまり役に立たない。</t>
  </si>
  <si>
    <t>医師会員では年1回話し合い、問題点を調整している</t>
  </si>
  <si>
    <t>制度が大きく変わったときに必要</t>
  </si>
  <si>
    <t>南房総市</t>
  </si>
  <si>
    <t>先輩医師からの依頼</t>
  </si>
  <si>
    <t>他医師の主治医意見書を見ることができた、介護認定の過程がわかり結果を納得することが出来た</t>
  </si>
  <si>
    <t>日常診療を切り上げての出席となり負担が大きい</t>
  </si>
  <si>
    <t>審査会を月1回程度の負担になる容疑合議体数を増やす</t>
  </si>
  <si>
    <t>新任研修の時間は短すぎで実際の審査の場面で即座に対応できない。新任と現任の研修は別に行ってください。</t>
  </si>
  <si>
    <t>遠方まで出かけるのは負担が大きい</t>
  </si>
  <si>
    <t>主治医意見書をもっと審査に活用できる内容に変更して欲しい・当地では調査員の結果がほとんど決定的であり、意見書は参考程度しか重要視されていない印象がある。(記載が的確でないためか）</t>
  </si>
  <si>
    <t>南房総市</t>
  </si>
  <si>
    <t>内科、小児科、眼科</t>
  </si>
  <si>
    <t>内科</t>
  </si>
  <si>
    <t>小児科</t>
  </si>
  <si>
    <t>眼科</t>
  </si>
  <si>
    <t>地域医療に少しでも貢献したい</t>
  </si>
  <si>
    <t>源泉を多くとって欲しい。交通費が1300円から850円に減額になった。往復１時間かかるので増額して欲しい</t>
  </si>
  <si>
    <t>介護保険の仕組み･制度を理解しやすい</t>
  </si>
  <si>
    <t>資料の内容が読み取りにくいときがある。主治医意見書の記載内容が悪い症例がある。</t>
  </si>
  <si>
    <t>不適切な主治医意見書を記載した医師に対して、不適切であることを伝え、今後改善するようにしてもらう手段を考えて欲しい。</t>
  </si>
  <si>
    <t>遠方での開催が多いため、市町村で伝達して欲しい</t>
  </si>
  <si>
    <t>特になし</t>
  </si>
  <si>
    <t>必要と思われるが、研修で解決するとは考えにくい</t>
  </si>
  <si>
    <t>良くなったと思われるが個人差がある</t>
  </si>
  <si>
    <t>耳鼻咽喉科</t>
  </si>
  <si>
    <t>医師会の先輩の意思から後任を託された</t>
  </si>
  <si>
    <t>異なる職種の方と一つの問題をめぐって真剣に議論をして一定の結論を得る、この過程が興味深い</t>
  </si>
  <si>
    <t>県で行っているので改めて行う必要は無いと思われる</t>
  </si>
  <si>
    <t>必要と思われる</t>
  </si>
  <si>
    <t>難しいので</t>
  </si>
  <si>
    <t>予習がつらい</t>
  </si>
  <si>
    <t>研修会は南房総で開いて欲しい</t>
  </si>
  <si>
    <t>現在はしていない</t>
  </si>
  <si>
    <t>一合議体だけでなく、各合議体同士の検討会が必要では。</t>
  </si>
  <si>
    <t>勉強になります</t>
  </si>
  <si>
    <t>再任されるのであれば、研修を受けていただく(現任研修で良いと思う)</t>
  </si>
  <si>
    <t>文書で周知されれば良い</t>
  </si>
  <si>
    <t>申請者に出来るだけ平等に評価できるほうがよいから</t>
  </si>
  <si>
    <t>必要だと思うが時間が取れないのでは</t>
  </si>
  <si>
    <t>軽く判定されるケースがある</t>
  </si>
  <si>
    <t>認知症の介護度の判定が低く出すぎるのを、幾分でも正しい方向に持っていく手助けをする為</t>
  </si>
  <si>
    <t>国の介護に対する考えがうかがえる</t>
  </si>
  <si>
    <t>ボランティアで審査委員をしているのに研修を強要されるのは心外だ。</t>
  </si>
  <si>
    <t>研修ではなく文書で各委員に配布すればよい。</t>
  </si>
  <si>
    <t>介護の手間がなるべく少なく出るように変更されている。</t>
  </si>
  <si>
    <t>現在の介護度が5段階→3段階くらいの分類でよいのではないか。</t>
  </si>
  <si>
    <t>地域医療に必要と考えたため</t>
  </si>
  <si>
    <t>もう少し回数増えても良いと考えます</t>
  </si>
  <si>
    <t>していないと思います</t>
  </si>
  <si>
    <t>前任者が多忙となり後継を依頼されたため</t>
  </si>
  <si>
    <t>介護の現場をつぶさに知ることが出来た</t>
  </si>
  <si>
    <t>要介護度に応じてどれだけのサービスが受けられるのか、自己負担の額はなど一目でわかるような表をコンパクトにまとめてもらうと有り難い。</t>
  </si>
  <si>
    <t>時間的制約が多すぎて現実性に乏しい</t>
  </si>
  <si>
    <t>主治医意見書は介護審査に使われるということを理解せず書かれたものが多い（高脂血症、胃潰瘍など判定と関係ない病名記載など）。</t>
  </si>
  <si>
    <t>他に受ける人がいない</t>
  </si>
  <si>
    <t>介護保険のことがわかる。他の職種の委員の考えがわかる。</t>
  </si>
  <si>
    <t>警告コードが出ているものは、あらかじめ事務局で調べて降りて欲しい。</t>
  </si>
  <si>
    <t>審査の書類が以前より見づらくなった。</t>
  </si>
  <si>
    <t>やや見にくくなった</t>
  </si>
  <si>
    <t>多古町</t>
  </si>
  <si>
    <t>介護面での学習、町への協力</t>
  </si>
  <si>
    <t>各自治体の出せる額でよい</t>
  </si>
  <si>
    <t>人的交流。症例ごとの学習する内容有り。</t>
  </si>
  <si>
    <t>予習とその時間帯の診療上のストップ(良い面でもあります)</t>
  </si>
  <si>
    <t>市町村独自では片寄りが出る。</t>
  </si>
  <si>
    <t>委員同士は各審査会でいつもやっている。もし事務局が各合議体間のバラツキに気づけば開催してよいでしょう。</t>
  </si>
  <si>
    <t>これは町単位で無く、県単位、国単位で判断すべき。</t>
  </si>
  <si>
    <t>この頃現任研修で省略されている、その場の延長としての質疑応答に力をさくべしと思います。県担当の人１人では荷が重いと思いますので、数人と対応が必要と思われます。「法の精神」というか「この方針でやって欲しい」との注文でも結構です。</t>
  </si>
  <si>
    <t>一段低い介護度が出るようになっている</t>
  </si>
  <si>
    <t>事例によりますが、重度より迅速優先と考えます。見切り発車、事後承認でも良いのではないか。</t>
  </si>
  <si>
    <t>認知症自立度評価について一致度が低すぎます。</t>
  </si>
  <si>
    <t>東庄町</t>
  </si>
  <si>
    <t>町よりの依頼</t>
  </si>
  <si>
    <t>（前項）どちらともいえない</t>
  </si>
  <si>
    <t>どちらともいえない</t>
  </si>
  <si>
    <t>特に無し</t>
  </si>
  <si>
    <t>東庄町</t>
  </si>
  <si>
    <t>なし</t>
  </si>
  <si>
    <t>栄町</t>
  </si>
  <si>
    <t>八街市</t>
  </si>
  <si>
    <t>興味なし</t>
  </si>
  <si>
    <t>介護制度の理解が深まる</t>
  </si>
  <si>
    <t>時間的：ふつう、精神的：被介護者及び介護者の生活を左右する重責を感じる</t>
  </si>
  <si>
    <t>地域ごとに事情が異なる</t>
  </si>
  <si>
    <t>八街市</t>
  </si>
  <si>
    <t>当時の理事より強い依頼があり、特別固辞する理由も無かったため</t>
  </si>
  <si>
    <t>介護認定につき勉強したことにより医療に対する考え方について範囲を広げられた事</t>
  </si>
  <si>
    <t>診療後の体力的負担が大きい</t>
  </si>
  <si>
    <t>合議体を１～２増設し、１回の件数を減らしていただけたらと思います。</t>
  </si>
  <si>
    <t>①介護認定委員の医師は内科系が占めているように思われますが、外科系等他科の専門医でも支障は無いように思われます。
②審査会委員の人数は3～4人でも問題ないのではないかと思われます。</t>
  </si>
  <si>
    <t>前任担当者が交代を希望した</t>
  </si>
  <si>
    <t>今はなし</t>
  </si>
  <si>
    <t>主治医意見書を記入するにあたり、患者本人及び家族に用紙または申込書を持参させて欲しい。通常受診の直後に意見書が届くと電話等で確認が必要になってしまうことが多い。</t>
  </si>
  <si>
    <t>医師会での順番</t>
  </si>
  <si>
    <t>色々な視点から考えることができる</t>
  </si>
  <si>
    <t>時間が取れない</t>
  </si>
  <si>
    <t>案内でよいと考える</t>
  </si>
  <si>
    <t>安定してきた</t>
  </si>
  <si>
    <t>成田市</t>
  </si>
  <si>
    <t>勤務している病院の部長に言われたため</t>
  </si>
  <si>
    <t>介護保険の審査の実態を知れたこと</t>
  </si>
  <si>
    <t>予習が負担であはある</t>
  </si>
  <si>
    <t>されていない</t>
  </si>
  <si>
    <t>成田市</t>
  </si>
  <si>
    <t>医師会の先生から「主治医意見書の多い先生から順番にやってもらう」と言われたため</t>
  </si>
  <si>
    <t>予習時間を考えるともう少しアップしていただきたい</t>
  </si>
  <si>
    <t>介護度がどのように決定されているのかわかってよかった</t>
  </si>
  <si>
    <t>忙しい時は予習をする時間が無く負担を感じる</t>
  </si>
  <si>
    <t>市からの依頼のため</t>
  </si>
  <si>
    <t>現在無し。合議体間で審査員の入れ替えはいかがでしょうか。</t>
  </si>
  <si>
    <t>変更申請でより重度となり回復の難しい例に関しては認定期間を24ヶ月にしていただきたい。</t>
  </si>
  <si>
    <t>報酬はいらない</t>
  </si>
  <si>
    <t>介護保険について分かる事がある</t>
  </si>
  <si>
    <t>老眼で資料を読むのがつらくなっている</t>
  </si>
  <si>
    <t>必要があるときだけしても良いと思う</t>
  </si>
  <si>
    <t>ばらつきがあるかどうか各合議体で認定基準が相当違うかどうか、介護課が良く分かっていると思うので、あるようであれば必要でしょう。</t>
  </si>
  <si>
    <t>介護課に任せます</t>
  </si>
  <si>
    <t>現在１回45件であるので件数をこの前後におさめて欲しい。</t>
  </si>
  <si>
    <t>パイロットスタディからの続き</t>
  </si>
  <si>
    <t>医師の拘束料としては少ない</t>
  </si>
  <si>
    <t>必要だが一次判定が疑問を呈さないような改善がなされることが先決</t>
  </si>
  <si>
    <t>心がけてはいけないはず</t>
  </si>
  <si>
    <t>印西市</t>
  </si>
  <si>
    <t>水曜1</t>
  </si>
  <si>
    <t>地区医師会で順番に</t>
  </si>
  <si>
    <t>介護認定にかかわったこと</t>
  </si>
  <si>
    <t>忙しくて時間が無い。</t>
  </si>
  <si>
    <t>市で出してくださる説明と資料で充分と感じます。</t>
  </si>
  <si>
    <t>市で各審査会の結果をまとめてデータとして見せてもらっています。</t>
  </si>
  <si>
    <t>思いません。</t>
  </si>
  <si>
    <t>印西市</t>
  </si>
  <si>
    <t>火曜</t>
  </si>
  <si>
    <t>順番</t>
  </si>
  <si>
    <t>日常診療が忙しいため</t>
  </si>
  <si>
    <t>新任のみで良いと思います</t>
  </si>
  <si>
    <t>医師全体で平等にとの建前で順番が来たので</t>
  </si>
  <si>
    <t>介護の日常生活上の細かい様子が分かる</t>
  </si>
  <si>
    <t>審査会は無用と思う。コンピュータで出た結果を報告し、不満の届出がある場合のみ審査会で審査すればよい。</t>
  </si>
  <si>
    <t>等級を決定すること</t>
  </si>
  <si>
    <t>行政の問題を開業医等に負担を多くするのは問題です。又、医師は１人で充分と思います。</t>
  </si>
  <si>
    <t>コンピュータの判定を申請者に報告し、申請者が納得すれば審査会に提出しなくてよいのでは。会議の回数が多くなれば負担が多くなり、出席できなくなる。</t>
  </si>
  <si>
    <t>地域のため</t>
  </si>
  <si>
    <t>佐倉市</t>
  </si>
  <si>
    <t>介護保険は市民にとって重要なテーマであるから</t>
  </si>
  <si>
    <t>サービスを利用した人の状態が改善したとき</t>
  </si>
  <si>
    <t>県の研修は会場が遠い。時間ももっと遅い時間帯にしてくれないと間に合わない。会場をもっと増やして欲しい。</t>
  </si>
  <si>
    <t>平準化委員会が年１回行われているようです。</t>
  </si>
  <si>
    <t>眼科領域の視覚障害者の配慮や重点が充分とはいえない制度となっている、と感じることがある。</t>
  </si>
  <si>
    <t>佐倉市</t>
  </si>
  <si>
    <t>医師会の順番</t>
  </si>
  <si>
    <t>介護の実態が具体的に分かりました</t>
  </si>
  <si>
    <t>意見書から得られる情報が少ない･意見書を書く医師は審査会経験者が望ましい。</t>
  </si>
  <si>
    <t>義務なので仕方なく</t>
  </si>
  <si>
    <t>色々なケースを知ることが出来るので(但し一期ふだけで十分)</t>
  </si>
  <si>
    <t>自分の興味と相反するので</t>
  </si>
  <si>
    <t>医師の出席は義務として必要でしょうか</t>
  </si>
  <si>
    <t>順番ですと言われたため</t>
  </si>
  <si>
    <t>我孫子市</t>
  </si>
  <si>
    <t>他にやる人がいない</t>
  </si>
  <si>
    <t>審査の意義に疑問。負担の割に充実感が無い・</t>
  </si>
  <si>
    <t>審査委員の意見が分かれない例は簡単にする</t>
  </si>
  <si>
    <t>改正ポイントのみを市担当職員から教えてもらえばよい。過去の医院でブランクの会った委員は希望すれば新任･現任研修を受けてもらうと良いと思います。</t>
  </si>
  <si>
    <t>年1回程度、総会の中で改正ポイント等の研修でよいのでは。</t>
  </si>
  <si>
    <t>我孫子市では総会の中で各合議体の変更率等を毎回調査している。大きな変更率の変動は無い。</t>
  </si>
  <si>
    <t>過去には同じ事例を用意して各合議体で5件ずつ程度やったことあり。</t>
  </si>
  <si>
    <t>２年に１回程度は必要</t>
  </si>
  <si>
    <t>訪問調査の内容を細かく読む必要が増え負担が増した。</t>
  </si>
  <si>
    <t>我孫子市ではほぼ介護２以上の判定になっていると思います。</t>
  </si>
  <si>
    <t>いずれも簡素化が必要と思います。</t>
  </si>
  <si>
    <t>我孫子市</t>
  </si>
  <si>
    <t>介護認定の理解のため</t>
  </si>
  <si>
    <t>(前項）事前に各委員の意見を知ることは大切と思いますが、各委員の負担増を考えると難しいと思います。</t>
  </si>
  <si>
    <t>各委員と意見をあわせバラツキを少なくする努力はしています。</t>
  </si>
  <si>
    <t>病状の変化が激しいため注意が必要と思われる。</t>
  </si>
  <si>
    <t>小児科</t>
  </si>
  <si>
    <t>在宅医療をしてみて適切な介護を受けていないお年寄りが多いと感じたから</t>
  </si>
  <si>
    <t>ボランティアだと思ってやっています</t>
  </si>
  <si>
    <t>主治医意見書があまりにも杜撰なので、我々が調整しなくてはならないと感じたから。</t>
  </si>
  <si>
    <t>本業が暇な季節はよいのですが、冬はしんどい。</t>
  </si>
  <si>
    <t>問題ないケースが形式にこだわらず、判定どおりとすぐ審査終了にしてほしい。(中にはずっと読んでいる審査員がいるので)</t>
  </si>
  <si>
    <t>伝達で十分。用は理解する気があるかどうか。</t>
  </si>
  <si>
    <t>判定変更率や審査時間の平均などは必要ない</t>
  </si>
  <si>
    <t>20～21</t>
  </si>
  <si>
    <t>医師会でお世話になっている先生からの要請</t>
  </si>
  <si>
    <t>報酬の問題ではないので無くても良い</t>
  </si>
  <si>
    <t>介護で必要な仕事なので、誰かがやらなくてはならない</t>
  </si>
  <si>
    <t>夜間の通常往診、緊急往診とかぶることが心労です。</t>
  </si>
  <si>
    <t>審査会以外での準備を不要とし、その時間のみで集中して行うこと、又その他のこのような調査は、それだけで心の負担になるのでやめてほしい。</t>
  </si>
  <si>
    <t>現状のスケジュールにおいて今後受講することは不ｊ可能です。</t>
  </si>
  <si>
    <t>仕事量が増えるだけ</t>
  </si>
  <si>
    <t>主治医意見書の書き方が理解できた</t>
  </si>
  <si>
    <t>必要性はあるが、その場での質問に答えず、一方通行の研修なので単なる「説明会」になっている。</t>
  </si>
  <si>
    <t>関節リウマチでは、何をするにも非常に時間がかかるが、現状ではすべて「できる」とされてしまう。「時間がかかる」ことへの評価が乏しい。</t>
  </si>
  <si>
    <t>強い依頼を受けたため</t>
  </si>
  <si>
    <t>外来を終わりにしなければとプレッシャーあり</t>
  </si>
  <si>
    <t>検討会をしている</t>
  </si>
  <si>
    <t>介護の現状を知りたかったから</t>
  </si>
  <si>
    <t>１件にかける時間とそれに検討を加える深さのバランスを考えると現状のままでよいと思う。</t>
  </si>
  <si>
    <t>改正の要点のみ市担当者から説明受ければ良い。</t>
  </si>
  <si>
    <t>新任については件ではなく市町村単位で研修会を実施すべき</t>
  </si>
  <si>
    <t>平準化の目的を明確にしないと意味ない</t>
  </si>
  <si>
    <t>なし</t>
  </si>
  <si>
    <t>むしろ調査員、主治医意見書の特記事項記載の標準化が必要</t>
  </si>
  <si>
    <t>「がん末期」というよりも「予後」「余命」の記載の方がわかりやすい</t>
  </si>
  <si>
    <t>野田市</t>
  </si>
  <si>
    <t>介護保険担当理事であった</t>
  </si>
  <si>
    <t>介護保険の勉強になる</t>
  </si>
  <si>
    <t>日常診療後で時間的に多少負担がある。</t>
  </si>
  <si>
    <t>現状で十分</t>
  </si>
  <si>
    <t>野田市</t>
  </si>
  <si>
    <t>市医師会より依頼ありやむなく。介護保険を理解するため。</t>
  </si>
  <si>
    <t>他のドクターの主治医意見書が参考になる事がある</t>
  </si>
  <si>
    <t>していない</t>
  </si>
  <si>
    <t>13:30又は19:00</t>
  </si>
  <si>
    <t>医師会介護保険担当理事であり、委員任期終了時に交代希望の委員があり交代となった為</t>
  </si>
  <si>
    <t>介護認定決定までの過程が理解できたので良い経験となった。</t>
  </si>
  <si>
    <t>診療の状況により審査会開始時間に遅れる可能性もあり多少負担を感じます</t>
  </si>
  <si>
    <t>任期中の委員の方以外までの研修は必要ないのではと思います</t>
  </si>
  <si>
    <t>県で主催の研修会参加で現状は可と思われます。</t>
  </si>
  <si>
    <t>平準化という点では必要とは思われますが、具体的な方法、又委員の都合等を考えると困難でしょうか。</t>
  </si>
  <si>
    <t>現在特に行ってはいない</t>
  </si>
  <si>
    <t>事例が多ければ必要でしょうが、研修会の開催は困難では。</t>
  </si>
  <si>
    <t>主治医意見書を作成する医師へ、介護認定全般に対する関心を持ってもらえる機会があると良いと思いますが、具体案は思いつきません。</t>
  </si>
  <si>
    <t>少しでもお役に立てるならと思って</t>
  </si>
  <si>
    <t>行政の方々と意見交換ができる</t>
  </si>
  <si>
    <t>慣れてしまえば特に負担感は無い</t>
  </si>
  <si>
    <t>きっちりと予習していけば当日はそんなに問題にならないと思います。</t>
  </si>
  <si>
    <t>ポイント集を配布するだけでもよい場合もあると思う。</t>
  </si>
  <si>
    <t>ばらつきが出そうな事例のテキストを配布するだけでもよいと思う。</t>
  </si>
  <si>
    <t>特にありません</t>
  </si>
  <si>
    <t>あってもよいと思う</t>
  </si>
  <si>
    <t>意見書を書く場合の参考にできるような、患者及び家族への質問票を申請時の義務にしていただけると助かります。</t>
  </si>
  <si>
    <t>柏市</t>
  </si>
  <si>
    <t>医師会の頭数が足りないので</t>
  </si>
  <si>
    <t>個人的には不要</t>
  </si>
  <si>
    <t>なし</t>
  </si>
  <si>
    <t>柏市</t>
  </si>
  <si>
    <t>地域の医療に協力する必要があると考えたから</t>
  </si>
  <si>
    <t>自分の患者の申請に参考になるため</t>
  </si>
  <si>
    <t>地区医師会の要請</t>
  </si>
  <si>
    <t>他科疾患の全般的基礎的理解</t>
  </si>
  <si>
    <t>研修内容は一般的で具体例が見られないので、あまり審査会の役に立っていないように思われる。</t>
  </si>
  <si>
    <t>具体的事例について独自の研修を行うべき。</t>
  </si>
  <si>
    <t>特に現在、その任には動いていない</t>
  </si>
  <si>
    <t>各合議体の検討で十分と思われる</t>
  </si>
  <si>
    <t>合議体内での変更事由検討で十分と考えられる</t>
  </si>
  <si>
    <t>医学的治療もさることながら、精神的なケアも大切と思われるから。</t>
  </si>
  <si>
    <t>主治医意見書について、「主治医の傷病に関する意見」と「特記すべき事項」についての記載が不十分で、２次判定を的確に行う際の参考意見となっていない事例が多くみられ遺憾である。</t>
  </si>
  <si>
    <t>地元医師会事業に対する会員としての協力</t>
  </si>
  <si>
    <t>対象者の家庭的、社会的環境の実態を知ることが出来る</t>
  </si>
  <si>
    <t>新任は当然該当するが、現任に対しては制度改正があれば、その内容を文書通達すれば充分で受講の必要は無いと考える。</t>
  </si>
  <si>
    <t>文書による連絡･通達で良いと思う。</t>
  </si>
  <si>
    <t>同じ資料での限られた情報が全てであり、その読み取りに関しては個人差があるのはやむをえない。多数決で処理する現行が最良。</t>
  </si>
  <si>
    <t>特に必要ない</t>
  </si>
  <si>
    <t>記載方法に変更があったことを知りませんでした</t>
  </si>
  <si>
    <t>がん末期との診断名はついていても、現在の身体能力と予後の見通しが記載されていない意見書では判定が難しい。</t>
  </si>
  <si>
    <t>記載の乏しい意見書が多いのは大変残念です。</t>
  </si>
  <si>
    <t>内科･外科･整形外科</t>
  </si>
  <si>
    <t>医師会から「次の審査委員になります」と連絡があったので、断ってはいけないのだと思っていました</t>
  </si>
  <si>
    <t>経験不測のため勉強になりました</t>
  </si>
  <si>
    <t>子どもが小さいため夜出て行くのが大変です。</t>
  </si>
  <si>
    <t>患者さんを調査した方の報告に、自分の意見を書かれている方があり、公正な判断が難しかったことがあります。</t>
  </si>
  <si>
    <t>判定困難事例検討</t>
  </si>
  <si>
    <t>書面でいただけると参考になると思います</t>
  </si>
  <si>
    <t>意見書で末期かどうか状態が分からないことがあります。末期になる場合は意見書の書き方を統一したほうがよいかもしれません。</t>
  </si>
  <si>
    <t>適当に書かれている意見書もあるため、全く参考にならず訪問調査員の報告書のみで判定することもあります。内科･整形外科などいろいろな科に通院していても、どちらかでしか意見書が書かれていないため、他科の情報がまったくわかりません。どうにかならないでしょうか。</t>
  </si>
  <si>
    <t>脳外科</t>
  </si>
  <si>
    <t>大学からの要請</t>
  </si>
  <si>
    <t>意識としては「公の為」と考えてやっている</t>
  </si>
  <si>
    <t>自分の書く医師調査票の使われ方が分かった</t>
  </si>
  <si>
    <t>大学の仕事を削って参加している</t>
  </si>
  <si>
    <t>基本的に委員同士和やかな雰囲気の中、議論は進んでいる。</t>
  </si>
  <si>
    <t>離任期間の長短によって該当者本人が判断すれば良い</t>
  </si>
  <si>
    <t>屋上屋を架すだけ</t>
  </si>
  <si>
    <t>コンピュータ判定の予備診断があるため、それほどバラツキはないと考える</t>
  </si>
  <si>
    <t>市役所の職員の方に適宜助言を頂いている。</t>
  </si>
  <si>
    <t>要支援２と要介護１の判断に毎回悩む。</t>
  </si>
  <si>
    <t>他業種の方との交流</t>
  </si>
  <si>
    <t>何度疑問を訴えても変更することの無いナンセンスな判定ソフト。合理性、科学性、医学性がない不条理な審査ソフトと思います。せっかくの医療･介護のプロが集まって会議をするのに極めてお粗末なツールとしか言いようがありません。</t>
  </si>
  <si>
    <t>前任の先生の依頼で</t>
  </si>
  <si>
    <t>介護の判定の重要性</t>
  </si>
  <si>
    <t>リハビリ</t>
  </si>
  <si>
    <t>病院長より頼まれた</t>
  </si>
  <si>
    <t>症例数が多いと大変</t>
  </si>
  <si>
    <t>効率化といってしまえば良いが、その方法は思いつかない。前項の方法は大変である。</t>
  </si>
  <si>
    <t>委員を今後受けるなら出席すべき</t>
  </si>
  <si>
    <t>審査会のバラツキを抑えるのは必要だが、研修会までは必要とは思わない</t>
  </si>
  <si>
    <t>審査会のバラツキを抑えるのは必要だが、検討会までは必要とは思わない</t>
  </si>
  <si>
    <t>事例の提示でよいのでは</t>
  </si>
  <si>
    <t>判断が曖昧になっている</t>
  </si>
  <si>
    <t>必要があれば必要に応じた介護度にしている。</t>
  </si>
  <si>
    <t>どちらともいえない。必要になった時に行う。</t>
  </si>
  <si>
    <t>松戸市</t>
  </si>
  <si>
    <t>麻酔科</t>
  </si>
  <si>
    <t>審査員が足りなくなったと電話をもらいました</t>
  </si>
  <si>
    <t>満足すぎ、高すぎるのでは</t>
  </si>
  <si>
    <t>主治医意見書記載の重要さがわかりました</t>
  </si>
  <si>
    <t>予習に大変時間がかかり、非常に負担</t>
  </si>
  <si>
    <t>松戸市</t>
  </si>
  <si>
    <t>当初より参加しており辞める理由無く継続</t>
  </si>
  <si>
    <t>時間の制約があるが、他職との交流が出来る</t>
  </si>
  <si>
    <t>今後人口の高齢化に伴う審査に対して、これまでと同じく２次判定をすると、件数が処理できなくなると考えられ、もう少し効率化を図れるように審査方法を改訂してほしい。</t>
  </si>
  <si>
    <t>新規研修は年1～2回千葉で行われており、他地区でも年１～２会開催して欲しい。やむを得ず研修に参加できない場合、資料の配布のみでなく研修のポイントをわかりやすく伝達して欲しい。また質問や疑問についてもＱ＆Ａでお知らせいただきたい。</t>
  </si>
  <si>
    <t>県での研修で不十分な場合、独自に研修も必要か？</t>
  </si>
  <si>
    <t>任期中に１回予定している</t>
  </si>
  <si>
    <t>約束事項の取り決め等を、正副委員長会議で意見を交換</t>
  </si>
  <si>
    <t>必要と考えますが正解は無く全体の意見の集約となると考えられる。</t>
  </si>
  <si>
    <t>判定から短期間に急速に悪化する場合も多く、より重度な判定とするべき事例もおおいと考えます。</t>
  </si>
  <si>
    <t>主治医意見書の不備につき、再提出や注意をしていますが、不備な書類を出す先生は偏っており、主治医意見書講習会に参加されていない等、個別に是正が必要な場合もあると思います。
今後高齢化が上昇するのに伴い、介護認定審査会の件数も増加すると予想され、現行の審査方法では処理できない件数となる事が予想され、２次審査にまわすものをまわさないもの分ける等、効率のよい審査法の改善が望まれます。</t>
  </si>
  <si>
    <t>介護保険について少しでも知るため</t>
  </si>
  <si>
    <t>１回の報酬をもっと減らしてもよいが、件数を減らして１件ずつをもう少しゆっくり予習できるようにしてほしい</t>
  </si>
  <si>
    <t>意見書を書くときに書きやすくなった</t>
  </si>
  <si>
    <t>委員構成を毎回、全員変更していることが、他の合議体の様子を知ることにつながっていると思われる。</t>
  </si>
  <si>
    <t>困難例は認定期間を短くする等の一定のルールは欲しいと思います。</t>
  </si>
  <si>
    <t>調査員の背景にある気持ちが、文章の中に入っており、かなり印象を変えている可能性を感じる。</t>
  </si>
  <si>
    <t>循環器内科･内科</t>
  </si>
  <si>
    <t>循環器内科</t>
  </si>
  <si>
    <t>医師会で勧められて</t>
  </si>
  <si>
    <t>予習時間も含めるとやや少ないと思う</t>
  </si>
  <si>
    <t>介護認定の実際が学べた</t>
  </si>
  <si>
    <t>多忙の合間に予習をする。当日直前は追い込みが必要でストレスになっている。</t>
  </si>
  <si>
    <t>年一回程度のアップグレードは必要だが、必ずしも日程･場所があうとは限らないので、こまめに開催してほしい。どれかに年１回出席します。</t>
  </si>
  <si>
    <t>こまめに開催してもらえれば、どれかに年１回出席します。</t>
  </si>
  <si>
    <t>義務として</t>
  </si>
  <si>
    <t>予習に多大な労力を要する。診療を早く閉じて参加している。</t>
  </si>
  <si>
    <t>やっている事はよいが仕事に影響があまりにも大きすぎる。</t>
  </si>
  <si>
    <t>開始時間が早すぎる。診療が予定通り終わってもぎりぎり間に合っているが、終わらなかったら参加できるかどうか不安。</t>
  </si>
  <si>
    <t>労力を要するため</t>
  </si>
  <si>
    <t>されていると思う</t>
  </si>
  <si>
    <t>審査会の開始時間を考えて欲しい。個人経営の診療所は時間制限があるので患者の評判も落ちる。急いで駆けつけると事故の原因にもなりかねない。</t>
  </si>
  <si>
    <t>医師会長から頼まれて</t>
  </si>
  <si>
    <t>患者や家族に介護申請の手順等を説明できる</t>
  </si>
  <si>
    <t>一日の仕事が終わってからの出席なので、きつい時もあります</t>
  </si>
  <si>
    <t>(前項）そう思いますが、事務局の職員の負担が増えるので、そこまでしなくていいと思う。</t>
  </si>
  <si>
    <t>そうすべきと思いますが、多忙な開業医を都合も聞かずに集める今の出席のとり方には反対です。</t>
  </si>
  <si>
    <t>されていないと思います</t>
  </si>
  <si>
    <t>研修自体分かりにくい</t>
  </si>
  <si>
    <t>医師会よりの指名</t>
  </si>
  <si>
    <t>介護認定について大変なことも良く分かった</t>
  </si>
  <si>
    <t>必要以上の長いプレゼンは不要と思う。</t>
  </si>
  <si>
    <t>広域の研修よりも自治体単位での研修のほうが良い</t>
  </si>
  <si>
    <t>医師会で委員が不足していると聞いたため</t>
  </si>
  <si>
    <t>医師会業務の支援として</t>
  </si>
  <si>
    <t>特にメリットが考えられない</t>
  </si>
  <si>
    <t>特に無い</t>
  </si>
  <si>
    <t>特に困難例を経験していない</t>
  </si>
  <si>
    <t>医師会への貢献、介護に興味があるため</t>
  </si>
  <si>
    <t>介護行政に関心を持てた</t>
  </si>
  <si>
    <t>講習の内容がおそまつ</t>
  </si>
  <si>
    <t>モチベーションが下がった</t>
  </si>
  <si>
    <t>自らが介護認定をする患者さんがいるから</t>
  </si>
  <si>
    <t>自分の患者さんの意見書が書きやすい</t>
  </si>
  <si>
    <t>している</t>
  </si>
  <si>
    <t>読めるように書いて欲しい。</t>
  </si>
  <si>
    <t>医師会活動への協力</t>
  </si>
  <si>
    <t>ありがたいことです</t>
  </si>
  <si>
    <t>意見書記入の参考になった</t>
  </si>
  <si>
    <t>今後委員を希望しなければ、本人の意思を尊重したほうが良い</t>
  </si>
  <si>
    <t>市町村独自の対応もあると思うので</t>
  </si>
  <si>
    <t>毎年のメンバーの組み換えでそれが成されていると思う</t>
  </si>
  <si>
    <t>現在必要は感じていません</t>
  </si>
  <si>
    <t>前回もがん(肺)末期で非該当の一次判定でしたので、介護３にしました。</t>
  </si>
  <si>
    <t>医師会長から強く勧められた</t>
  </si>
  <si>
    <t>主治医意見書の重要性がわかった</t>
  </si>
  <si>
    <t>地域への貢献</t>
  </si>
  <si>
    <t>他職種委員との交流</t>
  </si>
  <si>
    <t>スケジュール上の拘束大</t>
  </si>
  <si>
    <t>県の研修に参加するのは容易ではない</t>
  </si>
  <si>
    <t>単に重度にするというより、6ヵ月後の状態を読み取るよう心がけている</t>
  </si>
  <si>
    <t>地域医師会より指示</t>
  </si>
  <si>
    <t>介護保険認定の仕組みが理解できた</t>
  </si>
  <si>
    <t>なし</t>
  </si>
  <si>
    <t>医師会員として必要と考えたため</t>
  </si>
  <si>
    <t>何割かはボランティア要素のある仕事と考えています</t>
  </si>
  <si>
    <t>診療の中で患者さんからの質問に対して現状を説明できるようになった。</t>
  </si>
  <si>
    <t>審査員の中には、長々と症例の説明をされる方もいます。介護度を決定した理由をコンパクトに説明し、審査時間の延長を避けることが望ましい。</t>
  </si>
  <si>
    <t>必要なときに県が統一した意見(変更点等)を周知することが望ましい。</t>
  </si>
  <si>
    <t>県が行えば充分でしょう</t>
  </si>
  <si>
    <t>書類作成は、分かりやすい文字で記載を。</t>
  </si>
  <si>
    <t>特別な審査会で判定を</t>
  </si>
  <si>
    <t>認定審査へ興味があったところへ、審査委員数が少ないとの情報があったため</t>
  </si>
  <si>
    <t>他の医師の意見書を見て勉強になった点</t>
  </si>
  <si>
    <t>平準化のための研修会は必要</t>
  </si>
  <si>
    <t>以前は何回か行われていたが、最近は行われていません</t>
  </si>
  <si>
    <t>必要と考えます</t>
  </si>
  <si>
    <t>少なくとも介護２以上にするように心がけています</t>
  </si>
  <si>
    <t>浦安市</t>
  </si>
  <si>
    <t>介護保険のポイントが分かってきた</t>
  </si>
  <si>
    <t>研修会の内容が盛りだくさんな反面、時間も短く、正直受講してもその内容の理解はほとんど出来なかった。</t>
  </si>
  <si>
    <t>特に必要は無いと考える</t>
  </si>
  <si>
    <t>浦安市</t>
  </si>
  <si>
    <t>医師会より推薦されたため</t>
  </si>
  <si>
    <t>審査件数が少なければ（20件以下）、幾分負担軽減になると思います。</t>
  </si>
  <si>
    <t>主治医意見書の「5.特記すべき事項」に記載のないのが80％以上です。一言でも良いので記載をお願いしたい。</t>
  </si>
  <si>
    <t>多いとは思わないが適切</t>
  </si>
  <si>
    <t>主治医意見書の重要性が理解できた。介護保険の利用など患者にアドバイスが出来るようになった。</t>
  </si>
  <si>
    <t>勤務先よりの依頼</t>
  </si>
  <si>
    <t>事前予習の時間をとるのが困難</t>
  </si>
  <si>
    <t>していない</t>
  </si>
  <si>
    <t>花見川区</t>
  </si>
  <si>
    <t>電話にてお願いされた。他の人で引き受けられた方がいなかったため</t>
  </si>
  <si>
    <t>もう少し頂きたい</t>
  </si>
  <si>
    <t>他の審査員の方からうかがえば良いと思う</t>
  </si>
  <si>
    <t>花見川区3</t>
  </si>
  <si>
    <t>介護に関わっているので</t>
  </si>
  <si>
    <t>かかりつけ医として介護保険を知っていることは大事だから</t>
  </si>
  <si>
    <t>主治医意見書の記入のポイントが認識された。介護保険制度の内容についての情報を知ることが出来た。</t>
  </si>
  <si>
    <t>診療が長引いて開始時刻に間に合わなくなりそうなことが多くある</t>
  </si>
  <si>
    <t>時々必要</t>
  </si>
  <si>
    <t>やる人が足りないかもしれないから</t>
  </si>
  <si>
    <t>審査の結果個別の事情を考慮した判定に変わったとき</t>
  </si>
  <si>
    <t>予習の負担が大きいので件数は少ないほうがよいが、回数が増えると時間的に出席することの負担が多くなると思う</t>
  </si>
  <si>
    <t>なるべく多い人数で全体を見通せる検討する形では必要だと思う。</t>
  </si>
  <si>
    <t>そのほうが良いと思う。</t>
  </si>
  <si>
    <t>花見川区4</t>
  </si>
  <si>
    <t>市医師会からの指名</t>
  </si>
  <si>
    <t>慣れるまでが非常に大変である</t>
  </si>
  <si>
    <t>市町村独自の研修だけでよい</t>
  </si>
  <si>
    <t>市町村のローカルルールがあるので必要だ</t>
  </si>
  <si>
    <t>現行のソフトでは変更しにくいので必要ない</t>
  </si>
  <si>
    <t>国の方針になるべく沿っている</t>
  </si>
  <si>
    <t>千葉市では介護１で統一している</t>
  </si>
  <si>
    <t>多忙なため引き続き夜間の審査をお願いしたい。</t>
  </si>
  <si>
    <t>若葉区1</t>
  </si>
  <si>
    <t>前任者からの推薦</t>
  </si>
  <si>
    <t>日常の業務に加えて時間をとられるため</t>
  </si>
  <si>
    <t>制度改正については審査会で通知してもらえればよい</t>
  </si>
  <si>
    <t>若葉区</t>
  </si>
  <si>
    <t>地区医師会の先生に推薦されたため</t>
  </si>
  <si>
    <t>主治医意見書を書く際の勉強になった。患者への適切なアドバイスを出せるようになった。</t>
  </si>
  <si>
    <t>義務感</t>
  </si>
  <si>
    <t>地域の高齢者を対象とした家族医をしているので、介護保険制度に協力するのは義務と考えています</t>
  </si>
  <si>
    <t>介護保険システムが一層良くわかった。このシステムに関わるべき医師のスタンスがより一層明確になった。</t>
  </si>
  <si>
    <t>(前問について)具体的なディスカッションが行わなければ逆に効率が悪くなるのでは？　資料に対する疑義照会はあっても良いかもしれません。</t>
  </si>
  <si>
    <t>平準化は必要だが検討する内容は問題点など事務局が取りまとめ、委員研修に含めてしまっても良いのでは？</t>
  </si>
  <si>
    <t>若葉区2</t>
  </si>
  <si>
    <t>内科･泌尿器科</t>
  </si>
  <si>
    <t>泌尿器科</t>
  </si>
  <si>
    <t>医師の人員が足りないため</t>
  </si>
  <si>
    <t>財政難のため減らしてもいいのでは</t>
  </si>
  <si>
    <t>これからの高齢化社会が大変であるとつくづく思った</t>
  </si>
  <si>
    <t>しっかりと研修はしたほうが良い</t>
  </si>
  <si>
    <t>必要があれば</t>
  </si>
  <si>
    <t>時々案件を検討している</t>
  </si>
  <si>
    <t>医師会の依頼を受けて</t>
  </si>
  <si>
    <t>介護、認知症についてより積極的に包括的に診る事ができるようになった</t>
  </si>
  <si>
    <t>時間的負担が大きい</t>
  </si>
  <si>
    <t>時間的負担の無い形での開催であれば良い</t>
  </si>
  <si>
    <t>在宅をやっている</t>
  </si>
  <si>
    <t>若葉区(金）</t>
  </si>
  <si>
    <t>介護保険の実際の運用について学べる。他職種の人と知り合いになれる。</t>
  </si>
  <si>
    <t>希望者は研修を受けても良いとすればどうでしょうか</t>
  </si>
  <si>
    <t>適宜審査会のときに必要なことを伝達したらどうでしょうか</t>
  </si>
  <si>
    <t>はい</t>
  </si>
  <si>
    <t>少なくとも支援にはしないよう申し合わせがあります</t>
  </si>
  <si>
    <t>引き受け者が少ないと聞き、補助で良いといわれたが、初めから正規に組み込まれた</t>
  </si>
  <si>
    <t>要介護者の実態を知ったこと</t>
  </si>
  <si>
    <t>模擬審査がそれに該当すると思いますが</t>
  </si>
  <si>
    <t>思いません</t>
  </si>
  <si>
    <t>要介護５と認定された場合は、一律36ヶ月以上とする上、ケースによっては終身とすれば調査・審査とも経費も時間も節約できると思いますが如何でしょうか。</t>
  </si>
  <si>
    <t>認定調査の実態を把握</t>
  </si>
  <si>
    <t>主治医意見書と認定調査結果の乖離が多い</t>
  </si>
  <si>
    <t>調査結果は全てワープロにしてほしい</t>
  </si>
  <si>
    <t>ない</t>
  </si>
  <si>
    <t>主治医意見書はPC記入が望ましい。手書きでは情報量が少なく判定困難。認定調査表もPC記入が望ましい。</t>
  </si>
  <si>
    <t>介護保険制度の実態把握。在宅診療と介護の関わりのための知識を得るため。</t>
  </si>
  <si>
    <t>高い報酬を期待していない</t>
  </si>
  <si>
    <t>介護保険制度について知識を得られた</t>
  </si>
  <si>
    <t>予習は多忙の時にはいくらか負担</t>
  </si>
  <si>
    <t>公正な審査を行うためには現状の負担はやむをえないと思う。負担軽減に重点を置き審査の質が落ちるのは心配。</t>
  </si>
  <si>
    <t>平準化は望ましいが現実的には各委員多忙で困難</t>
  </si>
  <si>
    <t>特にしていない、当部会ではばらつきは少ないと思う</t>
  </si>
  <si>
    <t>必要性を感じない</t>
  </si>
  <si>
    <t>特に予後数ヶ月と思われるようなケースでは大幅に介護度を引き上げている</t>
  </si>
  <si>
    <t>主治医意見書を作成する立場だが、判定結果の通知希望をしても認知症等で本人の同意が得られないと通知されない。在宅診療を行っている主治医としては診療に必要な情報であり、通知していただきたい。医師には守秘義務があるのだから必要な情報は提供すべき。訪問看護指示書にも介護度を記入することになっているのだが。</t>
  </si>
  <si>
    <t>若葉区3</t>
  </si>
  <si>
    <t>医師会の推薦</t>
  </si>
  <si>
    <t>されていない</t>
  </si>
  <si>
    <t>稲毛区2</t>
  </si>
  <si>
    <t>老健</t>
  </si>
  <si>
    <t>研修を受けてから数年後に指名されてもほとんど記憶に無い</t>
  </si>
  <si>
    <t>稲毛区</t>
  </si>
  <si>
    <t>消化器科･外科</t>
  </si>
  <si>
    <t>消化器科</t>
  </si>
  <si>
    <t>質問したところ、これらについては「答えてはいけないことになっている」といわれたが納得がいかなかった。</t>
  </si>
  <si>
    <t>欠員補充の依頼があり。介護審査の状況を知りたかった。</t>
  </si>
  <si>
    <t>患者への説明がしやすくなった</t>
  </si>
  <si>
    <t>当初は個々の項目の評価がわからず手引書を見ながらで負担が大きかった。</t>
  </si>
  <si>
    <t>審査会当日に話し合っているので、特に「すべき」とは思わない</t>
  </si>
  <si>
    <t>それほどの差は無いと思うから</t>
  </si>
  <si>
    <t>わからない</t>
  </si>
  <si>
    <t>調査員の個々の記述法によるので</t>
  </si>
  <si>
    <t>認知症の日常生活自立度を含め主治医意見書の内容がｐｏｏｒ、ほとんど参考にならないものが多いことにショックを受けています。病状説明のみで介護の点からの記述が少ない。</t>
  </si>
  <si>
    <t>院長より依頼</t>
  </si>
  <si>
    <t>予習と交通時間を考えると、もう少し高いほうがやる気が出る</t>
  </si>
  <si>
    <t>普段の診療と介護との関連がよくわかった</t>
  </si>
  <si>
    <t>審査の再現性を考え、なるべく一次判定を尊重し、一報で申請者の意向も考慮できるよう、明記されると、より効率的かつ希望に沿った判定が出来ると思います。</t>
  </si>
  <si>
    <t>忙しい中やっているので、資料送付ですむならそうしてほしい</t>
  </si>
  <si>
    <t>一次判定を尊重してあとは申請者の意向を加味した判定を二次で決めるのが良いと思う</t>
  </si>
  <si>
    <t>より効率的で、報酬も少し上がると幸いです</t>
  </si>
  <si>
    <t>稲毛区3</t>
  </si>
  <si>
    <t>会長に依頼された</t>
  </si>
  <si>
    <t>1件につきいくらと割り切ったらすっきりすると思います</t>
  </si>
  <si>
    <t>老人介護の現状が良くわかるので、実地臨床に役立ちます</t>
  </si>
  <si>
    <t>時間的余裕が無いときには予習が負担</t>
  </si>
  <si>
    <t>必要性は認めるが、時間的に無理ではないか</t>
  </si>
  <si>
    <t>されていない</t>
  </si>
  <si>
    <t>調査項目が何回か変更されているようですが、困惑します。複雑になって判定が難しくなりました。</t>
  </si>
  <si>
    <t>主治医意見書は根本的に考え直してください。ほとんど何も書いていないものや、書いてあっても内容がいい加減なものが多いです。現在のやり方では主治医意見書は介護度の判定にはほとんど役に立っていません。「主治医診断書」として病名と症状を記載してもらうだけでよいのではないでしょうか。</t>
  </si>
  <si>
    <t>平準化研修</t>
  </si>
  <si>
    <t>審議の現状が理解できた</t>
  </si>
  <si>
    <t>いいえ</t>
  </si>
  <si>
    <t>はい</t>
  </si>
  <si>
    <t>記載が具体化され、現状把握しやすくなったとの意見がありました</t>
  </si>
  <si>
    <t>頼まれたので</t>
  </si>
  <si>
    <t>医師には見せない患者さんの状態が良く分かった</t>
  </si>
  <si>
    <t>診療で疲れているときは気が重い</t>
  </si>
  <si>
    <t>出来るだけ時間を有効に使いたいので研修があまり効果的だとは思えない。</t>
  </si>
  <si>
    <t>主治医意見書について、もう少し丁寧に記載して欲しいと思われる書類があります。</t>
  </si>
  <si>
    <t>市川市</t>
  </si>
  <si>
    <t>在宅医療をしているので</t>
  </si>
  <si>
    <t>知識が広まる</t>
  </si>
  <si>
    <t>市川市</t>
  </si>
  <si>
    <t>必要と思うがこれ以上の負担は望みません</t>
  </si>
  <si>
    <t>これ以上の負担は望みません。</t>
  </si>
  <si>
    <t>市医師会よりの依頼</t>
  </si>
  <si>
    <t>変更がなぜ必要であったかについて、はっきりした説明なし。</t>
  </si>
  <si>
    <t>他に引き受け手がいない</t>
  </si>
  <si>
    <t>ボランティアのつもりであるので、あまりこだわらない</t>
  </si>
  <si>
    <t>コンピュータが主体となっているので、とくに年々医師が出席する意義を見出せない。意見書の提出で充分と思っている。</t>
  </si>
  <si>
    <t>日常診療と在宅で大変な上予防接種などあるので、必ずしわ寄せが来る。</t>
  </si>
  <si>
    <t>少なくとも医師は必要ない</t>
  </si>
  <si>
    <t>資料で充分</t>
  </si>
  <si>
    <t>特に施設、自分の施設の属するケアマネの作成したものは我田引水的なところのあるのを感じる。</t>
  </si>
  <si>
    <t>進行が極めて早いことを在宅を通じて感じているから。</t>
  </si>
  <si>
    <t>10年以上が経過したので医療と介護が明確に独立したと感じているので介護の方は独自に判断でき、医師は意見書の介入のみで充分。</t>
  </si>
  <si>
    <t>推薦されたため</t>
  </si>
  <si>
    <t>予習時間に対する評価が無い</t>
  </si>
  <si>
    <t>他の職種の先生の意見や感じ方が勉強になる。</t>
  </si>
  <si>
    <t>昼休み開催のため診療時間を30分切り上げて出席している。</t>
  </si>
  <si>
    <t>確かに改正点が多い</t>
  </si>
  <si>
    <t>市町村間でのばらつきが出そう</t>
  </si>
  <si>
    <t>事務局の検討事項でしょう</t>
  </si>
  <si>
    <t>読む量は多くなったが、判断はしやすくなったと思う。</t>
  </si>
  <si>
    <t>予後の見通しについて分かる範囲で解説し、判定していただいています。</t>
  </si>
  <si>
    <t>まさかの事態に備えての申請は控えるように周知して頂きたい。</t>
  </si>
  <si>
    <t>介護認定始まる前より当院の患者さん1～2人ぐらいモデルケースで行った</t>
  </si>
  <si>
    <t>新任研修の回数を1年に2～3回にして１人でも多く研修できるようにしてほしい。交代人数が足りない。</t>
  </si>
  <si>
    <t>みんなが受けられるようにするとよい。</t>
  </si>
  <si>
    <t>時々は必要</t>
  </si>
  <si>
    <t>調査員によるばらつぎが多い時がある</t>
  </si>
  <si>
    <t>在宅医療を積極的に行っており、又医師会から依頼された時時間的な余裕があった為</t>
  </si>
  <si>
    <t>基準が分からないので何ともいえません</t>
  </si>
  <si>
    <t>患者や家族に説明できるから</t>
  </si>
  <si>
    <t>この程度なら全く気になりません</t>
  </si>
  <si>
    <t>よく制度改正があるので研修とまでは行かないまでも、その都度よく分かる教材を渡すなりした方が良いと考えます。</t>
  </si>
  <si>
    <t>時間的予習が無いと思うし、あえて市町村で行う意味は無いと思います。地域性があるとは思えないので。</t>
  </si>
  <si>
    <t>時間的余裕が無いと思います</t>
  </si>
  <si>
    <t>１つの審査合議体中であまりばらつきが出ないように暗黙の統一基準を作っています。</t>
  </si>
  <si>
    <t>参考までという意味では必要だと思いますが、ベテランの審査委員にはあえて必要が無いのではと思います。</t>
  </si>
  <si>
    <t>主治医意見書よりも特記事項より判断する機会が圧倒的に増えました。</t>
  </si>
  <si>
    <t>容態を加味した上で存命中に認定が更新されることがないように配慮すべきと考えます。</t>
  </si>
  <si>
    <t>産婦人科</t>
  </si>
  <si>
    <t>介護への関りを持ちたい</t>
  </si>
  <si>
    <t>婦人科の往診を依頼受けた時、介護度を聞くとおおよその状態が理解できる。</t>
  </si>
  <si>
    <t>研修は無くても班の人たちとの集まり、市の担当者より意見を聞くことが出来る。</t>
  </si>
  <si>
    <t>必要と思わない</t>
  </si>
  <si>
    <t>介護度が軽症になる傾向がある。</t>
  </si>
  <si>
    <t>最近一次判定より二次判定が重くなるケースが多い。一次判定は軽めに出ている気がします。</t>
  </si>
  <si>
    <t>医師会より頼まれた</t>
  </si>
  <si>
    <t>予習、車での出席、色々考慮するとその時間･手間に見合う報酬は必要</t>
  </si>
  <si>
    <t>自分の患者の介護度がどのくらいか分かるようになる。意見書の書き方が上手になる。</t>
  </si>
  <si>
    <t>忙しく仕事に追われている時など予習の負担はかなり重い。</t>
  </si>
  <si>
    <t>審査委員を増やし、１回の審査件数を減らすこと。又、現在追加の審査が必ずあり、追加が必ずあるなら元々の審査件数を少し減らす。</t>
  </si>
  <si>
    <t>時間がなかなか取れない</t>
  </si>
  <si>
    <t>一会議での参加人数が多くなれば時間もかかる</t>
  </si>
  <si>
    <t>本などの文章にして配布するのがいいのでは</t>
  </si>
  <si>
    <t>主治医意見書より訪問調査員の調査内容の方が判定には重要と思われます。</t>
  </si>
  <si>
    <t>心がけています</t>
  </si>
  <si>
    <t>･今後高齢化に伴い審査件数の増加が考えられる。審査委員の確保が必要。
・夏休みなど、医院によって期間にばらつきあり。8月などは審査会の休みをもっと広く取って欲しい。</t>
  </si>
  <si>
    <t>主に在宅医療を行っているため</t>
  </si>
  <si>
    <t>していない</t>
  </si>
  <si>
    <t>主治医意見書の内容に差がありすぎる。</t>
  </si>
  <si>
    <t>鎌ヶ谷市</t>
  </si>
  <si>
    <t>様々なケースを学習できた</t>
  </si>
  <si>
    <t>とにかく30件以上は無理</t>
  </si>
  <si>
    <t>パンフレットだけでも．．．</t>
  </si>
  <si>
    <t>していないと思う</t>
  </si>
  <si>
    <t>診断名をかく欄が狭い。審査会についての要望は無いが、サービスを利用する気が無い者に「一応とっておいたほうがいい」などとくだらないことを言うヘルパーがいるので件数が増えるのが不満。</t>
  </si>
  <si>
    <t>鎌ヶ谷市</t>
  </si>
  <si>
    <t>義務的なものと考えている</t>
  </si>
  <si>
    <t>時間帯が早く間に合わない</t>
  </si>
  <si>
    <t>主治医意見書は他人に理解できる字で書いてもらいたい。</t>
  </si>
  <si>
    <t>初診料分ぐらい欲しい</t>
  </si>
  <si>
    <t>自由時間の無駄遣い</t>
  </si>
  <si>
    <t>必ず２回目、３回目が廻ってくる</t>
  </si>
  <si>
    <t>一応している</t>
  </si>
  <si>
    <t>主治医意見書をもう少しまじめに書いて欲しい。例：「前回と変わりなし」ではわからない。</t>
  </si>
  <si>
    <t>医師会長よりの依頼</t>
  </si>
  <si>
    <t>県医師会による医師へのアンケートが、医師会からでなく市役所から送られてくることが不思議です。</t>
  </si>
  <si>
    <t>がん末期の病名で２回目以降の審査を受ける人もいる</t>
  </si>
  <si>
    <t>主治医意見書で不十分なものが多い。5が低い理由の一因。</t>
  </si>
  <si>
    <t>担当理事に頼まれた</t>
  </si>
  <si>
    <t>時間的余裕が無い</t>
  </si>
  <si>
    <t>精神科の委員が少ないと聞いたので役立てればと思った</t>
  </si>
  <si>
    <t>意見書を書くポイントや考え方について理解が深まった</t>
  </si>
  <si>
    <t>各委員がしっかり予習をしておくことで、当日審査会の時間効率が上がると思う。</t>
  </si>
  <si>
    <t>改正点や意識すべきことなどに絞って必要時に行ったほうが良い。</t>
  </si>
  <si>
    <t>２年に１回各合議体のばらつきや特徴の説明についての資料配布有り。それ以外は資料郵送で充分。</t>
  </si>
  <si>
    <t>２年に１回説明資料有り。それで良いと思う。</t>
  </si>
  <si>
    <t>２年に１回説明資料有り、それを意識して審査会に活かしている。</t>
  </si>
  <si>
    <t>県開催の研修時に組み込まれていると良い。</t>
  </si>
  <si>
    <t>調査員により書き方のばらつきが大きい。そもそも能力判定の仕方が日常の感覚とずれているので、調査員の考え方に影響される点も増えたと感じる。</t>
  </si>
  <si>
    <t>がん末期は介護１以上にすべきと明記した方が良い。</t>
  </si>
  <si>
    <t>認知症で身体的な活動の障害が無いと軽く判定される傾向があり改善を望む。</t>
  </si>
  <si>
    <t>船橋市</t>
  </si>
  <si>
    <t>医師会に入りたてで義務かと思った。在宅医療を含めた老人医療に関心がる。</t>
  </si>
  <si>
    <t>いくらか確認していない</t>
  </si>
  <si>
    <t>患者さんが何に困っているのか具体例を知ることが出来る。自分の診療分野である在宅医療に活かせる。</t>
  </si>
  <si>
    <t>クリニックから市役所までのアクセスが良くない</t>
  </si>
  <si>
    <t>議長が他の4人に個別に判定がどうか聞くので時間がかかる。最初にそれぞれ自分の判定したレポートを渡しておけば、みんなが合意している症例は短時間ですむと思います。</t>
  </si>
  <si>
    <t>新任研修で頭に入ったことはほとんど無く、会議に参加する段階で本(研修資料)を読んでやり直したので。</t>
  </si>
  <si>
    <t>研修で頭に入ったことはほとんど無く、会議に参加する段階で本(研修資料)を読んでやり直したので。</t>
  </si>
  <si>
    <t>そもそも一次判定の段階でコンピュータ処理されているので、ばらつきが多いとは思えない。二次判定での変更は個別案件なので多少のばらつきは許容範囲内と考える。</t>
  </si>
  <si>
    <t>委員会内で処理できない事例は、まだ経験していないので不要と思う。</t>
  </si>
  <si>
    <t>今回が初めての経験なので前回と比較できない。</t>
  </si>
  <si>
    <t xml:space="preserve">在宅での末期がん患者の看取りをしていた経験があるので、重点的なサポートが必要と考えるので、介護判定を重度にしている。
</t>
  </si>
  <si>
    <t>船橋市</t>
  </si>
  <si>
    <t>地域医療に少しでも貢献したいので</t>
  </si>
  <si>
    <t>無料でも良いのでは</t>
  </si>
  <si>
    <t>地域により検討の仕方が違うことが分かった</t>
  </si>
  <si>
    <t>(前項）負担が多すぎてやる人がいなくなります。現行の維持でよいのではないでしょうか。</t>
  </si>
  <si>
    <t>適時グループのメンバーの入れ替え</t>
  </si>
  <si>
    <t>ケースバイケース</t>
  </si>
  <si>
    <t>主治医意見書をワープロで記入できるようにしていただければ読解不能例が減少するのでは。又主治医意見書の内容が very poor なことが多いので何らかの改善を。</t>
  </si>
  <si>
    <t>精神</t>
  </si>
  <si>
    <t>高齢者の精神保健が専門であったため</t>
  </si>
  <si>
    <t>一次判定そのものの制度に疑問があります。又、年毎に変更が多く、そのあたりの根本を変えないといけないと思います。</t>
  </si>
  <si>
    <t>調査員の見方によって判定が変わるので個々の項目をチェックするより、全体の表現で本人の状況を判断するので良いです。</t>
  </si>
  <si>
    <t>本来は、どの程度の支援で生活が支えられるかが基本ですのでケースによります。</t>
  </si>
  <si>
    <t>一次判定が不正確なため、修正には医師の意見書が必要なケースも多く、記載するよう指導があるといいです。</t>
  </si>
  <si>
    <t>かかりつけ医としてかかわる必要を感じたため</t>
  </si>
  <si>
    <t>予習に時間がかかり負担を感じる</t>
  </si>
  <si>
    <t>(前項)審査会直前までに予習をするので「前日まで」は不可能</t>
  </si>
  <si>
    <t>県開催の研修は出席しにくいので、市の研修があればそのほうが良い。</t>
  </si>
  <si>
    <t>患者が介護保険を受けているので</t>
  </si>
  <si>
    <t>審査に費用をかけすぎていないか</t>
  </si>
  <si>
    <t>２週毎で予習があると、いつも負担である</t>
  </si>
  <si>
    <t>このことに時間を費やしたくない。調査は正確であることが前提です。</t>
  </si>
  <si>
    <t>船橋市の判定で、要支援が県に訴えて要介護になった方がいます。２回目の今回も要支援が、県の制定で要介護に変更されたケースがあった。調査員･審査の方々も誠意を持って仕事をしているので、県の方は我々が納得できる方法で変更を認めて欲しい。</t>
  </si>
  <si>
    <t>中央3</t>
  </si>
  <si>
    <t>胃腸科･外科</t>
  </si>
  <si>
    <t>調査員、主治医ともに非常に読み難いケースが結構多い。読みやすく書いてください。又、病名その他略字で書かれる医師が多く見られるますが科によって分らない場合が多いので、ご面倒でも日本字で書いていただけると有り難いです。</t>
  </si>
  <si>
    <t>本庁5</t>
  </si>
  <si>
    <t>外科･胃腸科･皮膚科</t>
  </si>
  <si>
    <t>皮膚科</t>
  </si>
  <si>
    <t>会員義務</t>
  </si>
  <si>
    <t>各審査員とのコミュニケーションが良好であった</t>
  </si>
  <si>
    <t>判定に困難を感じる事例有り。具体的には前回の判定の理由が不可解なこと。</t>
  </si>
  <si>
    <t>行政の説明会、研修会有り</t>
  </si>
  <si>
    <t>主治医意見書は誰でもわかる文書を作成していただきたい。</t>
  </si>
  <si>
    <t>中央1</t>
  </si>
  <si>
    <t>医師会の担当理事からの依頼</t>
  </si>
  <si>
    <t>一次判定については事務局で行うことが出来るので、そうしていただければ負担に見合うと思う</t>
  </si>
  <si>
    <t>一次判定、特に記載漏れやあやまちについては事務局で予めチェックしてほしい。</t>
  </si>
  <si>
    <t>委員の入れ替えで平準化できる為</t>
  </si>
  <si>
    <t>個人への振込みでなく、法人へにして欲しい</t>
  </si>
  <si>
    <t>若いときより30年間救急を専門にしていたので認知症に対する知識が無い</t>
  </si>
  <si>
    <t>中央10</t>
  </si>
  <si>
    <t>義務と心得ているから</t>
  </si>
  <si>
    <t>休日に予習3時間使い、夜間や昼休みという休養すべき時間に審査会をやる。休日用料金としてほしい。</t>
  </si>
  <si>
    <t>自分の患者のおおよその介護度が推定できる</t>
  </si>
  <si>
    <t>休日、夜間、昼休みなど使う</t>
  </si>
  <si>
    <t>現在の事務局は良くやっていると思う。</t>
  </si>
  <si>
    <t>単なる法律上の変更点を伝えるだけでないもの、前回の法律と今回の法律で介護度等が変わる具体的な症例の提示。</t>
  </si>
  <si>
    <t>具体例をいくつか提示して欲しい</t>
  </si>
  <si>
    <t>これ以上時間をとられたくない</t>
  </si>
  <si>
    <t>市のほうでやっている様だが、平均値のみの表示でバラツキが載っていないため、本当に合議体で差があるかわからない。</t>
  </si>
  <si>
    <t>審査会委員研修の中でやるべき</t>
  </si>
  <si>
    <t>調査項目で悪化が認められるのに介護度が軽くなっている例が見受けられる(一次判定で)。</t>
  </si>
  <si>
    <t>ただ、最後に家でやるか病院へ入院するかの別がわからない為判定に苦しむことが多い。</t>
  </si>
  <si>
    <t>もう少し患者の状況だけでなく介護力を盛り込んだ一次判定を作れないものか、考えて欲しい。当事者の状態が同じでも主介護者が息子で日中単身と女手3人もいる場合では、社会資源にたよる度合いが異なること考える。</t>
  </si>
  <si>
    <t>中央9</t>
  </si>
  <si>
    <t>依頼･要請があった為</t>
  </si>
  <si>
    <t>介護認定の実際に触れることが出来た</t>
  </si>
  <si>
    <t>千葉市内の自宅から出勤するため</t>
  </si>
  <si>
    <t>本庁13</t>
  </si>
  <si>
    <t>内科･消化器科</t>
  </si>
  <si>
    <t>消化器科</t>
  </si>
  <si>
    <t>医師会からの指示</t>
  </si>
  <si>
    <t>世間に多くのご不幸な方がいることを実感し、その援助のため多少とも協力していると思えること</t>
  </si>
  <si>
    <t>予習により自由時間が減少すること</t>
  </si>
  <si>
    <t>県開催の研修に参加できない場合もあるので、研修開催回数が多ければ出席しやすい。</t>
  </si>
  <si>
    <t>県、市町村の研修会で良いと思う</t>
  </si>
  <si>
    <t>なにをもって「ばらつき」とするのか、難しい問題であると思う。人為的操作を嫌がるのなら審査会をやめて一次判定のみにすればよい。しかしそれでは血の通った判断とならないと思うので、私としては審査会での二次判定は必要と考える。基準は示されているわけなので、あとは個々の審査会で判断すればよいことと思う。委員の考え方、資料をどう解釈するかで甘くなったり辛くなったりするのは当然である。</t>
  </si>
  <si>
    <t>制度改正が多すぎる。</t>
  </si>
  <si>
    <t>本庁10</t>
  </si>
  <si>
    <t>人数が不足していたので</t>
  </si>
  <si>
    <t>介護の実態が見えた</t>
  </si>
  <si>
    <t>本庁6</t>
  </si>
  <si>
    <t>皮膚科･形成外科</t>
  </si>
  <si>
    <t>形成外科</t>
  </si>
  <si>
    <t>医師会会員として受けられる仕事はしないといけないと考えた。</t>
  </si>
  <si>
    <t>多くの方が介護に悩まされている事を知った時</t>
  </si>
  <si>
    <t>介護保険料を上げるのなら審査会会議をもっと簡素化する等して経費を減らせばよいのでは？</t>
  </si>
  <si>
    <t>県研修会に参加できないこともあり、近くで現任研修受けられるようにしてほしい。</t>
  </si>
  <si>
    <t>概ね平準化しているのでは</t>
  </si>
  <si>
    <t>していない</t>
  </si>
  <si>
    <t>判定困難例の多くは主治医意見書の不備によるもの。主治医意見書作成の指導をきちんとして欲しい。</t>
  </si>
  <si>
    <t>心がけてはいないが、判定は概ね重くなりやすい。</t>
  </si>
  <si>
    <t>ソフトの精度を上げて審査会をもっと簡略化すれば１回あたりの審査数も増え、人件費を減らせるのでは。最終的には審査会をなしとしてはどうですか。</t>
  </si>
  <si>
    <t>本庁</t>
  </si>
  <si>
    <t>乳腺外科</t>
  </si>
  <si>
    <t>医師会への協力</t>
  </si>
  <si>
    <t>中央2</t>
  </si>
  <si>
    <t>総合診療科</t>
  </si>
  <si>
    <t>しないの医療･介護・福祉の連携に協力すること</t>
  </si>
  <si>
    <t>事前の予習、審査時間を考えれば適正</t>
  </si>
  <si>
    <t>高齢化に伴い地域の医療･介護･福祉の需要を実感できる。その変化に対応、供給サイドの準備を進められる。</t>
  </si>
  <si>
    <t>市民のために負担、重圧などといってられない</t>
  </si>
  <si>
    <t>コンピュータソフトのタイムスタディが財政に左右されて作成されているように感じる。審査会では本当に必要なサービスが入れられるか絶えず考えている。</t>
  </si>
  <si>
    <t>北部4</t>
  </si>
  <si>
    <t>前任のドクターからお話を頂いたため</t>
  </si>
  <si>
    <t>予習時間を考慮すると見合わないが、予習を怠ると審議時間が長くかかり他の委員に申し訳ない</t>
  </si>
  <si>
    <t>予習に時間がかかり負担が大きい。介護の内容が少し分った。</t>
  </si>
  <si>
    <t>(前項)より早い準備、予習につながり負担が増えるのでこれ以上の手間はかけないで欲しい。</t>
  </si>
  <si>
    <t>研修の時間はわずらわしい。改正のポイント、特に判定に関してかかわる点のみ審査会の開催時に5分程度で各事務局からレクチャーしてもらえば良いのではないかと思っています。</t>
  </si>
  <si>
    <t>心がけているが必ずしも「末期」の記載が無いことがあり、判定に困ることもある。</t>
  </si>
  <si>
    <t>本庁1</t>
  </si>
  <si>
    <t>当時の患者の多くが介護保険を利用しており、又介護保険対象年齢の患者が多く適正に指導できる必要があるため</t>
  </si>
  <si>
    <t>自院の患者に介護保険利用の適切な指導が出来る。</t>
  </si>
  <si>
    <t>審査件数の減量！</t>
  </si>
  <si>
    <t>大幅改正のときは必要。ただし県と市町村２回の必要は無い。市町村の方が近くで開催され利用しやすい。</t>
  </si>
  <si>
    <t>これ以上の負担を増やして欲しくない。</t>
  </si>
  <si>
    <t>本庁7</t>
  </si>
  <si>
    <t>している</t>
  </si>
  <si>
    <t>研修会時に取り入れる</t>
  </si>
  <si>
    <t>西部</t>
  </si>
  <si>
    <t>審査がどのようになされているのか知りたかった</t>
  </si>
  <si>
    <t>安い</t>
  </si>
  <si>
    <t>要介護度の判定について論理性が明確になった</t>
  </si>
  <si>
    <t>地域への協力</t>
  </si>
  <si>
    <t>介護保険の仕組み・制度への理解が深まった</t>
  </si>
  <si>
    <t>資料を読み検討している</t>
  </si>
  <si>
    <t>勉強になるから。他職種の方と知り合いになれるから。</t>
  </si>
  <si>
    <t>色々な症例に当たることで、医師や調査員の考え方が分る</t>
  </si>
  <si>
    <t>回数が多いため、すぐに次回が来てしまう</t>
  </si>
  <si>
    <t>船橋では司会の進行表の例を提示してくれているので予定しやすいと思う。</t>
  </si>
  <si>
    <t>但しこれを義務化すると委員になってくれる人が減る可能性もある。</t>
  </si>
  <si>
    <t>県と市主催の区別がつきにくいのではないかと思います。</t>
  </si>
  <si>
    <t>現時点である程度は平準化してきているように感じますが、実際、市職に聞かないと分らないのでは？</t>
  </si>
  <si>
    <t>「変更」に関してのパーセンテージで全合議体に公表しています。</t>
  </si>
  <si>
    <t>必要と思います。制度改正などと一緒にやるとよいのでは？</t>
  </si>
  <si>
    <t>中央8</t>
  </si>
  <si>
    <t>より良い審査のために微力ながら貢献したいと思ったので</t>
  </si>
  <si>
    <t>委員長は医師が成ることが多いが報酬が違うのでしょうか？</t>
  </si>
  <si>
    <t>主治医意見書を書くときのポイントや配慮すべき事が分る</t>
  </si>
  <si>
    <t>・(前項)これ以上、事前の仕事を増やさないで欲しい。
・しっかり予習をして、審査会では必要なポイントのみを話し合っていくようにすると良いと思う。</t>
  </si>
  <si>
    <t>内容による。改正による注意事項や誤りが目立つ事項等は全員に必要。</t>
  </si>
  <si>
    <t>年１回、各合議体のバラツキなどが分る資料を頂いている</t>
  </si>
  <si>
    <t>意識して審査のときに反映させるようにしている。</t>
  </si>
  <si>
    <t>時々あると参考になると思う</t>
  </si>
  <si>
    <t>調査員によるばらつきが大きく、記載内容によって影響を受ける度合いは増した印象。</t>
  </si>
  <si>
    <t>一次で支援であったりすることもあるが、最低介護２以上など決めていただいたほうが良いと思う。</t>
  </si>
  <si>
    <t>一次判定で軽く出る傾向があると感じる。「できる」「できない」のとり方が、認知症は軽度の段階では要支援になることも多いが、要介護１以上にすべきと考える。</t>
  </si>
  <si>
    <t>本庁8</t>
  </si>
  <si>
    <t>高齢の祖母がいて介護が問題になると思い興味を持った</t>
  </si>
  <si>
    <t>祖母、両親が介護認定を受けることになり、内容が理解しやすかった</t>
  </si>
  <si>
    <t>特に必要ではない</t>
  </si>
  <si>
    <t>本庁4</t>
  </si>
  <si>
    <t>地域貢献のため</t>
  </si>
  <si>
    <t>介護保険の知識が身についた</t>
  </si>
  <si>
    <t>(前項)当日配布ではなく事前配布が良いです。</t>
  </si>
  <si>
    <t>改正点をまとめた資料を配布すれば事足りると思います。</t>
  </si>
  <si>
    <t>主治医意見書で字が汚くて読めない、記載不十分な例が時々見られます。是正をお願いします。</t>
  </si>
  <si>
    <t>中央5</t>
  </si>
  <si>
    <t>形成外科</t>
  </si>
  <si>
    <t>介護保険発足時担当理事でしたので</t>
  </si>
  <si>
    <t>現状の把握ができた</t>
  </si>
  <si>
    <t>資料としての意見書の質にばらつきが多いので研修会で医師全員へ具体的記入の指導をしてほしい。</t>
  </si>
  <si>
    <t>負担を増やす研修よりも事例集を小出しで頻回に出して欲しい。</t>
  </si>
  <si>
    <t>主治医意見書の記入内容が調査内容と異なる場合が多い。
要介護認定の区分をについてもっと大まかにしてほしい。</t>
  </si>
  <si>
    <t>北部6</t>
  </si>
  <si>
    <t>介護保険を利用している患者がほとんどであるから</t>
  </si>
  <si>
    <t>介護を必要としている症例に対し、充分な介護サービスを提供できるように配慮できた時</t>
  </si>
  <si>
    <t>調査員の特記事項の記載を簡略に分りやすく。</t>
  </si>
  <si>
    <t>麻痺の評価が変わった。</t>
  </si>
  <si>
    <t>小児科・内科</t>
  </si>
  <si>
    <t>無くて良い</t>
  </si>
  <si>
    <t>主治医意見書が良くないものが多い。</t>
  </si>
  <si>
    <t>本庁12</t>
  </si>
  <si>
    <t>専門知識を活用できると思ったから</t>
  </si>
  <si>
    <t>意見書記載時の自己反省にする</t>
  </si>
  <si>
    <t>午後からの審査なので常に遅刻寸前</t>
  </si>
  <si>
    <t>開始時刻の問題のみです。</t>
  </si>
  <si>
    <t>改正時に研修を受ければ良い。</t>
  </si>
  <si>
    <t>問題例（判断が分かれた例、異議があった例)の検討会は必要と思われる。</t>
  </si>
  <si>
    <t>意見書記載法の周知が必要。異議申し立てに対し毅然と対応できる仕組みが必要。前回より軽症化する例がもっと多いはず。</t>
  </si>
  <si>
    <t>習志野市</t>
  </si>
  <si>
    <t>秋津</t>
  </si>
  <si>
    <t>依頼があったから</t>
  </si>
  <si>
    <t>審査員は負担であるが自身が意見書を書く上での参考になった</t>
  </si>
  <si>
    <t>月末の仕事と重なると特に負担有り</t>
  </si>
  <si>
    <t>時間をかけたくない</t>
  </si>
  <si>
    <t>会で参考になる情報の得られない意見書が見られるのが残念です。</t>
  </si>
  <si>
    <t>習志野市</t>
  </si>
  <si>
    <t>審査員を引き受けているのは報酬の問題ではない。ある種の義務感です。</t>
  </si>
  <si>
    <t>こうした問題ではない。高齢化社会の最終として介護保険制度は作られています。地域の医師として協力するか否かの問題であると思います。</t>
  </si>
  <si>
    <t>県医師会として介護保険に対するスタンスが不明です。このアンケートもまず主旨を明確にすべきでしょう。</t>
  </si>
  <si>
    <t>最近は出席しても意味が無いので欠席しています。</t>
  </si>
  <si>
    <t>研修よりも委員の負担を少なくし効率的な審査会を考えるべきでしょう。</t>
  </si>
  <si>
    <t>現状の分析なしに設問することは意味がありません。</t>
  </si>
  <si>
    <t>介護保険の主旨が理解されていないのでは。病気の重症度ではなく生活のサポートです。</t>
  </si>
  <si>
    <t>介護保険制度は国のシステムです。保険者は行政。医師会のスタンスは意見書と審査員を推薦することです。このシステムの中で県医師会は何をしたいのですか？</t>
  </si>
  <si>
    <t>医師会の要請</t>
  </si>
  <si>
    <t>改正ポイントなど資料として審査員に配布で充分でしょう</t>
  </si>
  <si>
    <t>義理が半分</t>
  </si>
  <si>
    <t>精神的に重い負担もあります。責任感を感じます。</t>
  </si>
  <si>
    <t>コンピュータの一次判定の精度を高めることと思います。</t>
  </si>
  <si>
    <t>無いと思います</t>
  </si>
  <si>
    <t>必要でしょう</t>
  </si>
  <si>
    <t>・主治医意見書の記入にもう少し力を入れて欲しい。
・コンピュータの一次判定の精度を向上して欲しい。</t>
  </si>
  <si>
    <t>誰かがやらなければならないことですので義務として考えています。</t>
  </si>
  <si>
    <t>介護申請書の書き方が分りました。</t>
  </si>
  <si>
    <t>(前項）その場でよいのではないでしょうか。</t>
  </si>
  <si>
    <t>初めての時だけで良いと思います。</t>
  </si>
  <si>
    <t>あまり負担が多くなると続けられなくなります。</t>
  </si>
  <si>
    <t>現在の審査を通じての現状</t>
  </si>
  <si>
    <t>前の週末から当日まで緊張感があります。忙しくて目を通せなかったらどうしようかと。</t>
  </si>
  <si>
    <t>(前項）手間がかかるだけです。</t>
  </si>
  <si>
    <t>改正の要点をきちんと知らせればよい。</t>
  </si>
  <si>
    <t>問題があれば、審査会へ口頭なり文字で申し出ればよい。</t>
  </si>
  <si>
    <t>主治医の表現力で差が出ます。</t>
  </si>
  <si>
    <t>B-3</t>
  </si>
  <si>
    <t>交通費の支給もなし、家出の予習に対する報酬も無い</t>
  </si>
  <si>
    <t>主治医意見書の書きなぐりや読めない文はやめて欲しい。又専門用語の略語(特に外国語)は控えて欲しい。使うときは必ず注釈を入れて欲しい。</t>
  </si>
  <si>
    <t>№</t>
  </si>
  <si>
    <t>1</t>
  </si>
  <si>
    <t>5.主治医意見書を理由とする最終判定変更案件</t>
  </si>
  <si>
    <t>判定困難事例検討や事例を用いての模擬審査等の研修は必要と思われますか</t>
  </si>
  <si>
    <t>標榜科-1</t>
  </si>
  <si>
    <t>標榜科-2</t>
  </si>
  <si>
    <t>標榜科-3</t>
  </si>
  <si>
    <t>yn</t>
  </si>
  <si>
    <t>調査員の調査内容変わっただの、主治医意見書が変わっただの、整合性が取れていない</t>
  </si>
  <si>
    <t>なし</t>
  </si>
  <si>
    <t>PM2</t>
  </si>
  <si>
    <t>いない</t>
  </si>
  <si>
    <t>していない</t>
  </si>
  <si>
    <t>いいえ</t>
  </si>
  <si>
    <t>はい</t>
  </si>
  <si>
    <t>内科</t>
  </si>
  <si>
    <t>このくらいでいい</t>
  </si>
  <si>
    <t>やむにやまれず</t>
  </si>
  <si>
    <t>外科</t>
  </si>
  <si>
    <t>すべきです</t>
  </si>
  <si>
    <t>していない</t>
  </si>
  <si>
    <t>ビデオでのチュートリアルでパソコンにダウンロードできるようにしてもらえればありがたい</t>
  </si>
  <si>
    <t>していない</t>
  </si>
  <si>
    <t>内科</t>
  </si>
  <si>
    <t>はい</t>
  </si>
  <si>
    <t>介護認定審査会における２次判定の重要なポイントとしては、申請者「固有の手間」が、評価される部分として、①介護の手間・頻度、②介助の方法や有無などが、特記事項や主治医意見書に記載されていることが重要であり、特に、介護の手間（主に第２群の生活機能）や、有無（主に第４群のＢＰＳＤ関連）の記載は、介護認定審査会の審査で大きな影響を与える為、訪問調査員や介護認定審査会の委員が、お互いにその内容を理解したことで、適正な審査と平準化が図られるようにも思われる。調査員の教育を相当数やって欲しい。</t>
  </si>
  <si>
    <t>していない</t>
  </si>
  <si>
    <t>小児科</t>
  </si>
  <si>
    <t>内科</t>
  </si>
  <si>
    <t>ケースバイケース</t>
  </si>
  <si>
    <t>いいえ</t>
  </si>
  <si>
    <t>していない</t>
  </si>
  <si>
    <t>どちらともいえない</t>
  </si>
  <si>
    <t>されている</t>
  </si>
  <si>
    <t>していない</t>
  </si>
  <si>
    <t>胃腸科</t>
  </si>
  <si>
    <t>なし</t>
  </si>
  <si>
    <t>されている</t>
  </si>
  <si>
    <t>いない</t>
  </si>
  <si>
    <t>たまにあり</t>
  </si>
  <si>
    <t>A-5</t>
  </si>
  <si>
    <t>なし</t>
  </si>
  <si>
    <t>平準化を可とすること、一次判定の変更を異とすること、等に合わせた方向性はｏｋなのでしょうか？違っていても良いのでは？(最終的には人の判断にて)</t>
  </si>
  <si>
    <t>具体的に介護の手間がどれほどのものかがわかりやすくなった。ただ中にはその肝心な点の記述が無い為に、文章を拡大解釈するわけにもいかず、一次判定どおりとせざるを得ない事がある。又、記載量は多いものの要点がはっきりしなかったり、同じ記述が繰り返されるものがあり、要領よく簡潔にしてほしい。</t>
  </si>
  <si>
    <t>･(前項）予習をきちんとしてくることで問題点は効率よく話し合えるので、前日までとなるとさらに負担大になると思います。
・1回当たり35件は予習のため日常診療に支障をきたしていることがあり、１回の審査件数が減らせれば負担を感じないが、でも仕方ないですね。</t>
  </si>
  <si>
    <t>その都度、市の係の方から説明あるため</t>
  </si>
  <si>
    <t>きちんと審査されていれば、ばらつきはないと考えています</t>
  </si>
  <si>
    <t>他に医師がいない</t>
  </si>
  <si>
    <t>(前項)これ以上仕事を増やさないで欲しい。前日までに事務局に知らせるのは負担増になるだけなのでやめて欲しい。</t>
  </si>
  <si>
    <t>平準化は必要であるが、検討会をする時間が無い。もしそれをするなら他の業務(予防接種、健診）を減らして欲しい。</t>
  </si>
  <si>
    <t>必要とは思うが時間が無い</t>
  </si>
  <si>
    <t>医師会から頼まれた</t>
  </si>
  <si>
    <t>主治医意見書の書き方の勉強になった</t>
  </si>
  <si>
    <t>予習が大変</t>
  </si>
  <si>
    <t>委員は数年で交代する等の期限を設けて欲しい。</t>
  </si>
  <si>
    <t>主治医意見書･要介護認定について簡略化して欲しい。医師からみて要介護いくつと記入する欄がほしい。審査会への医師の参加は不要と思う。直接介護に携わる職種の方のみで審査をすべきと思う。</t>
  </si>
  <si>
    <t>医師会の強制であり自分の意思ではない</t>
  </si>
  <si>
    <t>時間の無駄</t>
  </si>
  <si>
    <t>①訪問調査とコンピュータの精度がかなり良くなっている。主治医意見書は必要ない。再審査請求が出た場合のみ、主治医意見書を出してもらうだけで審査会の回数を減らすことが出来、時間と経費の節約になる。
②審査委員が多すぎる。１回の審査会は医師1名計3名で良い。</t>
  </si>
  <si>
    <t>時間と経費の無駄</t>
  </si>
  <si>
    <t>病名で判断するべきではない。現在の状態で判定すべきである。介護の範囲を超える場合は医療保険で対処すべきと考える。</t>
  </si>
  <si>
    <t>介護度認定は必要ない。なぜなら、これだけの時間と経費をかけても、サービスを利用しないものが多すぎる。医療保険のように希望するものだけが、１～２割の負担金を支払ってサービスを利用するようにする。当然上限を決めておいて、それ以上は自己負担とするべきと考える。</t>
  </si>
  <si>
    <t>酒々井町</t>
  </si>
  <si>
    <t>内科･小児科・婦人科</t>
  </si>
  <si>
    <t>一合議体です</t>
  </si>
  <si>
    <t>酒々井町</t>
  </si>
  <si>
    <t>スタッフが足りないので</t>
  </si>
  <si>
    <t>責任が重い</t>
  </si>
  <si>
    <t>はい</t>
  </si>
  <si>
    <t>いいえ</t>
  </si>
  <si>
    <t>外科･内科･胃腸科</t>
  </si>
  <si>
    <t>胃腸科</t>
  </si>
  <si>
    <t>１２時まで診療で、１時から３時まで審査会出席で昼食の時間が無い</t>
  </si>
  <si>
    <t>１回の件数を20件以内とする。</t>
  </si>
  <si>
    <t>している</t>
  </si>
  <si>
    <t>銚子市</t>
  </si>
  <si>
    <t>介護保険全般に興味があった</t>
  </si>
  <si>
    <t>診療内容や介護についての知識や連携すべきことへの理解、又知人が増えた。</t>
  </si>
  <si>
    <t>研修該当者でなくても介護保険への認識を深めるため、希望者には受講させて欲しい。無報酬で可。</t>
  </si>
  <si>
    <t>審査会長や医師の懇親会はあるが、審査員全員の話し合いは無いので、今後必要と考える。</t>
  </si>
  <si>
    <t>軽度に判定される感</t>
  </si>
  <si>
    <t>申請時期が早いと自立と判定されることもあるが、死亡の２週間前位で急にベッドレンタルが必要となる事が多いため。</t>
  </si>
  <si>
    <t>記載内容を充実させて欲しい。ＨＤＳ-Ｒの記載必要。</t>
  </si>
  <si>
    <t>銚子市</t>
  </si>
  <si>
    <t>19～20</t>
  </si>
  <si>
    <t>他に引き受けてくれる人がいない</t>
  </si>
  <si>
    <t>診療ではわからない現況について予想できるようになった。</t>
  </si>
  <si>
    <t>診療時間がかかるため、診療時間の切り上げや患者対応に追われている。</t>
  </si>
  <si>
    <t>委員の人数の削減が必要か（6人→5人）</t>
  </si>
  <si>
    <t>情報を提供して個別に話し合いはしている。</t>
  </si>
  <si>
    <t>必要と考えるが時間を作ることが難しい</t>
  </si>
  <si>
    <t>判断しやすくなった部分と逆に状況が見えにくくなった部分がある。よく読みこまないと1,2等の判定が適切か判らないこともある。</t>
  </si>
  <si>
    <t>主治医意見書から介護度の変更がしにくくなっており、このままでは病名だけ書けばよいと思う先生も出てくるのではないか。</t>
  </si>
  <si>
    <t>なんとなく</t>
  </si>
  <si>
    <t>自分の患者だけでは経験できない、色々な認知症の症状を知ることが出来る</t>
  </si>
  <si>
    <t>皮膚科</t>
  </si>
  <si>
    <t>医師会としての仕事</t>
  </si>
  <si>
    <t>診療後の審査なので疲れる</t>
  </si>
  <si>
    <t>研修会はただしているだけと思われる</t>
  </si>
  <si>
    <t>介護保険の制度設計を理解するため</t>
  </si>
  <si>
    <t>介護保険制度設計の理解につながっている</t>
  </si>
  <si>
    <t>定期的に検討会の開催をしている</t>
  </si>
  <si>
    <t>コストも考慮した認定の検討を。</t>
  </si>
  <si>
    <t>他に引き受け手がいないため</t>
  </si>
  <si>
    <t>報酬がいくらか知らない</t>
  </si>
  <si>
    <t>医師(主治医)が考えていることと、介護者、介護を受けている物の求めている事との相違が良くわかった</t>
  </si>
  <si>
    <t>関連に施設があるため</t>
  </si>
  <si>
    <t>富里市</t>
  </si>
  <si>
    <t>地域の介護資源の確認につながる。高齢者医療の一助。より良い主治医意見書作成</t>
  </si>
  <si>
    <t>市役所福祉課とスムーズな連絡･連携が取れるようになった。</t>
  </si>
  <si>
    <t>当院は透析医療のため不在中は代診医を確保することが時に負担となる。</t>
  </si>
  <si>
    <t>ただし出席のための時間確保が困難な場合が多い。</t>
  </si>
  <si>
    <t>最近は一次判定の精度が向上している</t>
  </si>
  <si>
    <t>介護に要する期間は短期間であり、再入院となる可能性が大きいので。</t>
  </si>
  <si>
    <t>富里市</t>
  </si>
  <si>
    <t>診療後疲れた体で予習するのはつらい</t>
  </si>
  <si>
    <t>先輩医師の病気により依頼されたため</t>
  </si>
  <si>
    <t>他業種の方との意見の交流、情報交換など</t>
  </si>
  <si>
    <t>公平に意見を反映させること</t>
  </si>
  <si>
    <t>全国的傾向と市の傾向は知っておいたほうが良いです</t>
  </si>
  <si>
    <t>多忙なメンバーを拘束する必要性があるかどうか疑問です</t>
  </si>
  <si>
    <t>基本的病状は変化が無いのにスコアが症例により大分異なることがある。</t>
  </si>
  <si>
    <t>あくまで状況に応じての対応です</t>
  </si>
  <si>
    <t>地域医療のため</t>
  </si>
  <si>
    <t>いいえ</t>
  </si>
  <si>
    <t>はい</t>
  </si>
  <si>
    <t>香取市</t>
  </si>
  <si>
    <t>普段接点の無い介護の分野に接することが出来るため</t>
  </si>
  <si>
    <t>市町村独自のみでも良いと思う</t>
  </si>
  <si>
    <t>必要だと思うが時間が取れない</t>
  </si>
  <si>
    <t>主治医意見書の記載方法が各医師にまだ十分に伝わっていない。</t>
  </si>
  <si>
    <t>香取市</t>
  </si>
  <si>
    <t>発足時より地区医師会の担当理事として関わっていた為</t>
  </si>
  <si>
    <t>介護の現場の実情が良くわかる</t>
  </si>
  <si>
    <t>調査員と主治医の判定が著しく異なる時は、事務局が事前にチェックしておくと、委員会がスムーズに進行する。</t>
  </si>
  <si>
    <t>希望者のみ受講</t>
  </si>
  <si>
    <t>制度改正時と審査委員交代時に</t>
  </si>
  <si>
    <t>審査員の入れ替えをしている</t>
  </si>
  <si>
    <t>主治医意見書はもっと簡単に記載できるようにしてほしい。</t>
  </si>
  <si>
    <t>介護保険･要介護状態について学べた</t>
  </si>
  <si>
    <t>市での研修会を行っている</t>
  </si>
  <si>
    <t>医師会の理事という立場から</t>
  </si>
  <si>
    <t>他の医師の取り組みが間接的にとらえられた</t>
  </si>
  <si>
    <t>他の委員に対して時間的な問題から</t>
  </si>
  <si>
    <t>特に問題にしなくても良い場合がある･結果的には全員同じ考えなのだが、問題ないものは先に照合できるシステムがあればいいと思う。</t>
  </si>
  <si>
    <t>そうしていただければ研修しないよりは、辞退できるし好都合です</t>
  </si>
  <si>
    <t>どちらともいえない。積極的な意見が出るならばいいが。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</si>
</sst>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9"/>
      <name val="ＭＳ Ｐゴシック"/>
      <family val="3"/>
    </font>
    <font>
      <sz val="10"/>
      <name val="ＭＳ Ｐゴシック"/>
      <family val="3"/>
    </font>
    <font>
      <sz val="9"/>
      <name val="MS UI Gothic"/>
      <family val="3"/>
    </font>
  </fonts>
  <fills count="2">
    <fill>
      <patternFill/>
    </fill>
    <fill>
      <patternFill patternType="gray125"/>
    </fill>
  </fills>
  <borders count="2">
    <border>
      <left/>
      <right/>
      <top/>
      <bottom/>
      <diagonal/>
    </border>
    <border>
      <left style="medium"/>
      <right>
        <color indexed="63"/>
      </right>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xf>
    <xf numFmtId="0" fontId="0" fillId="0" borderId="0" xfId="0" applyFill="1" applyBorder="1" applyAlignment="1">
      <alignment vertical="center" wrapText="1"/>
    </xf>
    <xf numFmtId="49" fontId="2" fillId="0" borderId="0" xfId="0" applyNumberFormat="1" applyFont="1" applyAlignment="1">
      <alignment horizontal="center" vertical="center"/>
    </xf>
    <xf numFmtId="49" fontId="3" fillId="0" borderId="0" xfId="0" applyNumberFormat="1" applyFont="1" applyAlignment="1">
      <alignment horizontal="center" vertical="center" wrapText="1"/>
    </xf>
    <xf numFmtId="0" fontId="3" fillId="0" borderId="0" xfId="0" applyFont="1" applyAlignment="1">
      <alignment vertical="center"/>
    </xf>
    <xf numFmtId="49" fontId="2" fillId="0" borderId="0" xfId="0" applyNumberFormat="1"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vertical="center" wrapText="1"/>
    </xf>
    <xf numFmtId="0" fontId="0" fillId="0" borderId="1" xfId="0" applyBorder="1" applyAlignment="1">
      <alignment vertical="center" wrapText="1"/>
    </xf>
    <xf numFmtId="0" fontId="0" fillId="0" borderId="0" xfId="0" applyFill="1" applyAlignment="1">
      <alignment vertical="center" wrapText="1"/>
    </xf>
    <xf numFmtId="20" fontId="0" fillId="0" borderId="0" xfId="0" applyNumberFormat="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N708"/>
  <sheetViews>
    <sheetView tabSelected="1" workbookViewId="0" topLeftCell="A1">
      <pane xSplit="3" ySplit="4" topLeftCell="D5" activePane="bottomRight" state="frozen"/>
      <selection pane="topLeft" activeCell="A1" sqref="A1"/>
      <selection pane="topRight" activeCell="D1" sqref="D1"/>
      <selection pane="bottomLeft" activeCell="A5" sqref="A5"/>
      <selection pane="bottomRight" activeCell="A1" sqref="A1:A4"/>
    </sheetView>
  </sheetViews>
  <sheetFormatPr defaultColWidth="9.00390625" defaultRowHeight="13.5"/>
  <cols>
    <col min="1" max="1" width="5.75390625" style="0" customWidth="1"/>
    <col min="2" max="2" width="11.625" style="6" customWidth="1"/>
    <col min="3" max="3" width="3.50390625" style="6" customWidth="1"/>
    <col min="4" max="4" width="12.125" style="0" customWidth="1"/>
    <col min="5" max="5" width="12.75390625" style="0" bestFit="1" customWidth="1"/>
    <col min="6" max="8" width="18.00390625" style="0" customWidth="1"/>
    <col min="9" max="22" width="6.125" style="0" customWidth="1"/>
    <col min="24" max="24" width="31.50390625" style="10" customWidth="1"/>
    <col min="26" max="26" width="27.625" style="0" customWidth="1"/>
    <col min="27" max="27" width="5.50390625" style="0" customWidth="1"/>
    <col min="28" max="28" width="29.125" style="10" customWidth="1"/>
    <col min="29" max="29" width="5.50390625" style="0" customWidth="1"/>
    <col min="30" max="30" width="31.875" style="0" customWidth="1"/>
    <col min="31" max="32" width="5.50390625" style="0" customWidth="1"/>
    <col min="33" max="33" width="45.00390625" style="10" customWidth="1"/>
    <col min="34" max="34" width="5.75390625" style="11" customWidth="1"/>
    <col min="35" max="35" width="38.875" style="10" customWidth="1"/>
    <col min="36" max="36" width="5.75390625" style="0" customWidth="1"/>
    <col min="37" max="37" width="28.75390625" style="10" customWidth="1"/>
    <col min="38" max="39" width="5.75390625" style="0" customWidth="1"/>
    <col min="40" max="42" width="39.25390625" style="10" customWidth="1"/>
    <col min="43" max="43" width="5.75390625" style="0" customWidth="1"/>
    <col min="44" max="44" width="36.625" style="10" customWidth="1"/>
    <col min="45" max="46" width="6.625" style="0" customWidth="1"/>
    <col min="47" max="47" width="34.625" style="10" customWidth="1"/>
    <col min="48" max="48" width="71.875" style="10" customWidth="1"/>
    <col min="53" max="90" width="4.875" style="0" customWidth="1"/>
  </cols>
  <sheetData>
    <row r="1" spans="1:92" s="1" customFormat="1" ht="27" customHeight="1">
      <c r="A1" s="13" t="s">
        <v>1656</v>
      </c>
      <c r="B1" s="14" t="s">
        <v>694</v>
      </c>
      <c r="C1" s="2"/>
      <c r="D1" s="16" t="s">
        <v>695</v>
      </c>
      <c r="E1" s="16" t="s">
        <v>696</v>
      </c>
      <c r="F1" s="3"/>
      <c r="G1" s="3"/>
      <c r="H1" s="3"/>
      <c r="I1" s="16" t="s">
        <v>345</v>
      </c>
      <c r="J1" s="3"/>
      <c r="K1" s="16" t="s">
        <v>697</v>
      </c>
      <c r="L1" s="3" t="s">
        <v>1657</v>
      </c>
      <c r="M1" s="3"/>
      <c r="N1" s="3"/>
      <c r="O1" s="3"/>
      <c r="P1" s="3"/>
      <c r="Q1" s="3"/>
      <c r="R1" s="3"/>
      <c r="S1" s="3"/>
      <c r="T1" s="3"/>
      <c r="U1" s="3"/>
      <c r="V1" s="3"/>
      <c r="W1" s="3"/>
      <c r="X1" s="3"/>
      <c r="Y1" s="3"/>
      <c r="Z1" s="3"/>
      <c r="AA1" s="3"/>
      <c r="AB1" s="3"/>
      <c r="AC1" s="3"/>
      <c r="AD1" s="3"/>
      <c r="AE1" s="3"/>
      <c r="AF1" s="3"/>
      <c r="AG1" s="3"/>
      <c r="AH1" s="16" t="s">
        <v>698</v>
      </c>
      <c r="AI1" s="16"/>
      <c r="AJ1" s="16"/>
      <c r="AK1" s="16"/>
      <c r="AL1" s="20" t="s">
        <v>699</v>
      </c>
      <c r="AM1" s="20"/>
      <c r="AN1" s="20"/>
      <c r="AO1" s="20"/>
      <c r="AP1" s="20"/>
      <c r="AQ1" s="19" t="s">
        <v>700</v>
      </c>
      <c r="AR1" s="19"/>
      <c r="AS1" s="16" t="s">
        <v>1658</v>
      </c>
      <c r="AT1" s="16" t="s">
        <v>701</v>
      </c>
      <c r="AU1" s="16"/>
      <c r="AV1" s="16" t="s">
        <v>702</v>
      </c>
      <c r="AW1" s="3"/>
      <c r="AX1" s="3"/>
      <c r="AY1" s="3"/>
      <c r="AZ1" s="3"/>
      <c r="BA1" s="3"/>
      <c r="BB1" s="3"/>
      <c r="BC1" s="3"/>
      <c r="CN1" s="5"/>
    </row>
    <row r="2" spans="1:55" s="1" customFormat="1" ht="12">
      <c r="A2" s="13"/>
      <c r="B2" s="15"/>
      <c r="C2" s="6"/>
      <c r="D2" s="17"/>
      <c r="E2" s="17"/>
      <c r="F2" s="7"/>
      <c r="G2" s="7"/>
      <c r="H2" s="7"/>
      <c r="I2" s="17"/>
      <c r="J2" s="7"/>
      <c r="K2" s="17"/>
      <c r="L2" s="16" t="s">
        <v>703</v>
      </c>
      <c r="M2" s="3"/>
      <c r="N2" s="16" t="s">
        <v>704</v>
      </c>
      <c r="O2" s="3"/>
      <c r="P2" s="16" t="s">
        <v>705</v>
      </c>
      <c r="Q2" s="16" t="s">
        <v>706</v>
      </c>
      <c r="R2" s="3"/>
      <c r="S2" s="16" t="s">
        <v>707</v>
      </c>
      <c r="T2" s="16" t="s">
        <v>708</v>
      </c>
      <c r="U2" s="16" t="s">
        <v>709</v>
      </c>
      <c r="V2" s="16" t="s">
        <v>710</v>
      </c>
      <c r="W2" s="3"/>
      <c r="X2" s="16" t="s">
        <v>711</v>
      </c>
      <c r="Y2" s="16" t="s">
        <v>712</v>
      </c>
      <c r="Z2" s="16" t="s">
        <v>713</v>
      </c>
      <c r="AA2" s="16" t="s">
        <v>714</v>
      </c>
      <c r="AB2" s="16"/>
      <c r="AC2" s="16" t="s">
        <v>715</v>
      </c>
      <c r="AD2" s="16"/>
      <c r="AE2" s="16" t="s">
        <v>716</v>
      </c>
      <c r="AF2" s="16" t="s">
        <v>717</v>
      </c>
      <c r="AG2" s="16" t="s">
        <v>718</v>
      </c>
      <c r="AH2" s="19" t="s">
        <v>719</v>
      </c>
      <c r="AI2" s="19"/>
      <c r="AJ2" s="16" t="s">
        <v>720</v>
      </c>
      <c r="AK2" s="16"/>
      <c r="AL2" s="19" t="s">
        <v>721</v>
      </c>
      <c r="AM2" s="19"/>
      <c r="AN2" s="19"/>
      <c r="AO2" s="16" t="s">
        <v>722</v>
      </c>
      <c r="AP2" s="16" t="s">
        <v>1659</v>
      </c>
      <c r="AQ2" s="19"/>
      <c r="AR2" s="19"/>
      <c r="AS2" s="16"/>
      <c r="AT2" s="16"/>
      <c r="AU2" s="16"/>
      <c r="AV2" s="16"/>
      <c r="AW2" s="3"/>
      <c r="AX2" s="3"/>
      <c r="AY2" s="3"/>
      <c r="AZ2" s="3"/>
      <c r="BA2" s="3"/>
      <c r="BB2" s="3"/>
      <c r="BC2" s="3"/>
    </row>
    <row r="3" spans="1:55" s="8" customFormat="1" ht="12">
      <c r="A3" s="13"/>
      <c r="B3" s="15"/>
      <c r="C3" s="6"/>
      <c r="D3" s="17"/>
      <c r="E3" s="17"/>
      <c r="F3" s="7"/>
      <c r="G3" s="7"/>
      <c r="H3" s="7"/>
      <c r="I3" s="17"/>
      <c r="J3" s="7"/>
      <c r="K3" s="17"/>
      <c r="L3" s="17"/>
      <c r="M3" s="7"/>
      <c r="N3" s="17"/>
      <c r="O3" s="7"/>
      <c r="P3" s="17"/>
      <c r="Q3" s="17"/>
      <c r="R3" s="7"/>
      <c r="S3" s="17"/>
      <c r="T3" s="17"/>
      <c r="U3" s="17"/>
      <c r="V3" s="17"/>
      <c r="W3" s="4" t="s">
        <v>723</v>
      </c>
      <c r="X3" s="18"/>
      <c r="Y3" s="17"/>
      <c r="Z3" s="17"/>
      <c r="AA3" s="16"/>
      <c r="AB3" s="16"/>
      <c r="AC3" s="16"/>
      <c r="AD3" s="16"/>
      <c r="AE3" s="16"/>
      <c r="AF3" s="16"/>
      <c r="AG3" s="16"/>
      <c r="AH3" s="19"/>
      <c r="AI3" s="19"/>
      <c r="AJ3" s="16"/>
      <c r="AK3" s="16"/>
      <c r="AL3" s="19"/>
      <c r="AM3" s="19"/>
      <c r="AN3" s="19"/>
      <c r="AO3" s="16"/>
      <c r="AP3" s="16"/>
      <c r="AQ3" s="19"/>
      <c r="AR3" s="19"/>
      <c r="AS3" s="16"/>
      <c r="AT3" s="16"/>
      <c r="AU3" s="16"/>
      <c r="AV3" s="16"/>
      <c r="AW3" s="4"/>
      <c r="AX3" s="4"/>
      <c r="AY3" s="4"/>
      <c r="AZ3" s="4"/>
      <c r="BA3" s="4"/>
      <c r="BB3" s="4"/>
      <c r="BC3" s="4"/>
    </row>
    <row r="4" spans="1:55" s="8" customFormat="1" ht="30.75" customHeight="1">
      <c r="A4" s="13"/>
      <c r="B4" s="15"/>
      <c r="C4" s="6"/>
      <c r="D4" s="17"/>
      <c r="E4" s="17"/>
      <c r="F4" s="7" t="s">
        <v>1660</v>
      </c>
      <c r="G4" s="7" t="s">
        <v>1661</v>
      </c>
      <c r="H4" s="7" t="s">
        <v>1662</v>
      </c>
      <c r="I4" s="17"/>
      <c r="J4" s="7" t="s">
        <v>344</v>
      </c>
      <c r="K4" s="17"/>
      <c r="L4" s="17"/>
      <c r="M4" s="7"/>
      <c r="N4" s="17"/>
      <c r="O4" s="7"/>
      <c r="P4" s="17"/>
      <c r="Q4" s="17"/>
      <c r="R4" s="7"/>
      <c r="S4" s="17"/>
      <c r="T4" s="17"/>
      <c r="U4" s="17"/>
      <c r="V4" s="17"/>
      <c r="W4" s="4"/>
      <c r="X4" s="18"/>
      <c r="Y4" s="17"/>
      <c r="Z4" s="17"/>
      <c r="AA4" s="4"/>
      <c r="AB4" s="4" t="s">
        <v>724</v>
      </c>
      <c r="AC4" s="4"/>
      <c r="AD4" s="4" t="s">
        <v>725</v>
      </c>
      <c r="AE4" s="16"/>
      <c r="AF4" s="16"/>
      <c r="AG4" s="16"/>
      <c r="AH4" s="9" t="s">
        <v>1663</v>
      </c>
      <c r="AI4" s="4" t="s">
        <v>726</v>
      </c>
      <c r="AJ4" s="4" t="s">
        <v>727</v>
      </c>
      <c r="AK4" s="4" t="s">
        <v>726</v>
      </c>
      <c r="AL4" s="4" t="s">
        <v>728</v>
      </c>
      <c r="AM4" s="4" t="s">
        <v>729</v>
      </c>
      <c r="AN4" s="4" t="s">
        <v>726</v>
      </c>
      <c r="AO4" s="16"/>
      <c r="AP4" s="16"/>
      <c r="AQ4" s="4" t="s">
        <v>730</v>
      </c>
      <c r="AR4" s="4" t="s">
        <v>726</v>
      </c>
      <c r="AS4" s="16"/>
      <c r="AT4" s="4" t="s">
        <v>730</v>
      </c>
      <c r="AU4" s="4" t="s">
        <v>726</v>
      </c>
      <c r="AV4" s="16"/>
      <c r="AW4" s="4"/>
      <c r="AX4" s="4"/>
      <c r="AY4" s="4"/>
      <c r="AZ4" s="4"/>
      <c r="BA4" s="4"/>
      <c r="BB4" s="4"/>
      <c r="BC4" s="4"/>
    </row>
    <row r="5" spans="1:46" s="10" customFormat="1" ht="13.5">
      <c r="A5" s="10">
        <v>1</v>
      </c>
      <c r="B5" s="21" t="s">
        <v>731</v>
      </c>
      <c r="C5" s="21">
        <v>1</v>
      </c>
      <c r="D5" s="10" t="s">
        <v>732</v>
      </c>
      <c r="E5" s="10" t="s">
        <v>733</v>
      </c>
      <c r="F5" s="10" t="s">
        <v>733</v>
      </c>
      <c r="I5" s="10">
        <v>60</v>
      </c>
      <c r="J5" s="10">
        <v>4</v>
      </c>
      <c r="K5" s="10">
        <v>1</v>
      </c>
      <c r="L5" s="10">
        <v>25</v>
      </c>
      <c r="M5" s="10">
        <f aca="true" t="shared" si="0" ref="M5:M68">IF(L5="","",IF(L5&lt;30,1,IF(L5&lt;35,2,IF(L5&lt;40,3,4))))</f>
        <v>1</v>
      </c>
      <c r="N5" s="10">
        <v>1</v>
      </c>
      <c r="O5" s="10">
        <f aca="true" t="shared" si="1" ref="O5:O68">IF(N5="","",IF(N5&lt;1,1,IF(N5&lt;1.5,2,IF(N5&lt;2,3,4))))</f>
        <v>2</v>
      </c>
      <c r="P5" s="10">
        <v>5</v>
      </c>
      <c r="Q5" s="10">
        <v>15</v>
      </c>
      <c r="R5" s="10">
        <f aca="true" t="shared" si="2" ref="R5:R68">IF(Q5="","",IF(Q5&lt;5,1,IF(Q5&lt;10,2,IF(Q5&lt;20,3,4))))</f>
        <v>3</v>
      </c>
      <c r="S5" s="10">
        <v>1</v>
      </c>
      <c r="T5" s="10">
        <v>2</v>
      </c>
      <c r="U5" s="10">
        <v>2</v>
      </c>
      <c r="V5" s="10">
        <v>1</v>
      </c>
      <c r="Y5" s="10">
        <v>2</v>
      </c>
      <c r="Z5" s="10" t="s">
        <v>734</v>
      </c>
      <c r="AA5" s="10">
        <v>1</v>
      </c>
      <c r="AC5" s="10">
        <v>3</v>
      </c>
      <c r="AD5" s="10" t="s">
        <v>735</v>
      </c>
      <c r="AE5" s="10">
        <v>1</v>
      </c>
      <c r="AF5" s="10">
        <v>1</v>
      </c>
      <c r="AH5" s="22">
        <v>2</v>
      </c>
      <c r="AJ5" s="10">
        <v>2</v>
      </c>
      <c r="AL5" s="10">
        <v>2</v>
      </c>
      <c r="AQ5" s="10">
        <v>1</v>
      </c>
      <c r="AS5" s="10">
        <v>1</v>
      </c>
      <c r="AT5" s="10">
        <v>1</v>
      </c>
    </row>
    <row r="6" spans="1:46" s="10" customFormat="1" ht="13.5">
      <c r="A6" s="10">
        <v>2</v>
      </c>
      <c r="B6" s="21" t="s">
        <v>731</v>
      </c>
      <c r="C6" s="21">
        <v>2</v>
      </c>
      <c r="D6" s="10" t="s">
        <v>736</v>
      </c>
      <c r="E6" s="10" t="s">
        <v>733</v>
      </c>
      <c r="F6" s="10" t="s">
        <v>733</v>
      </c>
      <c r="I6" s="10">
        <v>52</v>
      </c>
      <c r="J6" s="10">
        <v>3</v>
      </c>
      <c r="K6" s="10">
        <v>1</v>
      </c>
      <c r="L6" s="10">
        <v>30</v>
      </c>
      <c r="M6" s="10">
        <f t="shared" si="0"/>
        <v>2</v>
      </c>
      <c r="N6" s="10">
        <v>1</v>
      </c>
      <c r="O6" s="10">
        <f t="shared" si="1"/>
        <v>2</v>
      </c>
      <c r="P6" s="10">
        <v>4</v>
      </c>
      <c r="Q6" s="10">
        <v>6</v>
      </c>
      <c r="R6" s="10">
        <f t="shared" si="2"/>
        <v>2</v>
      </c>
      <c r="S6" s="10">
        <v>1</v>
      </c>
      <c r="T6" s="10">
        <v>1</v>
      </c>
      <c r="U6" s="10">
        <v>1</v>
      </c>
      <c r="V6" s="10">
        <v>1</v>
      </c>
      <c r="X6" s="10" t="s">
        <v>737</v>
      </c>
      <c r="Y6" s="10">
        <v>3</v>
      </c>
      <c r="AA6" s="10">
        <v>2</v>
      </c>
      <c r="AC6" s="10">
        <v>3</v>
      </c>
      <c r="AD6" s="10" t="s">
        <v>738</v>
      </c>
      <c r="AE6" s="10">
        <v>2</v>
      </c>
      <c r="AF6" s="10">
        <v>2</v>
      </c>
      <c r="AH6" s="22">
        <v>3</v>
      </c>
      <c r="AJ6" s="10">
        <v>2</v>
      </c>
      <c r="AL6" s="10">
        <v>1</v>
      </c>
      <c r="AM6" s="10">
        <v>3</v>
      </c>
      <c r="AQ6" s="10">
        <v>3</v>
      </c>
      <c r="AS6" s="10">
        <v>2</v>
      </c>
      <c r="AT6" s="10">
        <v>3</v>
      </c>
    </row>
    <row r="7" spans="1:46" s="10" customFormat="1" ht="13.5">
      <c r="A7" s="10">
        <v>3</v>
      </c>
      <c r="B7" s="21" t="s">
        <v>731</v>
      </c>
      <c r="C7" s="21">
        <v>3</v>
      </c>
      <c r="D7" s="10" t="s">
        <v>739</v>
      </c>
      <c r="E7" s="10" t="s">
        <v>740</v>
      </c>
      <c r="F7" s="10" t="s">
        <v>733</v>
      </c>
      <c r="G7" s="10" t="s">
        <v>741</v>
      </c>
      <c r="I7" s="10">
        <v>61</v>
      </c>
      <c r="J7" s="10">
        <v>4</v>
      </c>
      <c r="K7" s="10">
        <v>1</v>
      </c>
      <c r="L7" s="10">
        <v>25</v>
      </c>
      <c r="M7" s="10">
        <f t="shared" si="0"/>
        <v>1</v>
      </c>
      <c r="N7" s="10">
        <v>1</v>
      </c>
      <c r="O7" s="10">
        <f t="shared" si="1"/>
        <v>2</v>
      </c>
      <c r="P7" s="10">
        <v>4</v>
      </c>
      <c r="Q7" s="10">
        <v>20</v>
      </c>
      <c r="R7" s="10">
        <f t="shared" si="2"/>
        <v>4</v>
      </c>
      <c r="S7" s="10">
        <v>1</v>
      </c>
      <c r="T7" s="10">
        <v>1</v>
      </c>
      <c r="U7" s="10">
        <v>1</v>
      </c>
      <c r="V7" s="10">
        <v>1</v>
      </c>
      <c r="Y7" s="10">
        <v>3</v>
      </c>
      <c r="AA7" s="10">
        <v>3</v>
      </c>
      <c r="AC7" s="10">
        <v>3</v>
      </c>
      <c r="AE7" s="10">
        <v>2</v>
      </c>
      <c r="AF7" s="10">
        <v>1</v>
      </c>
      <c r="AH7" s="22"/>
      <c r="AJ7" s="10">
        <v>2</v>
      </c>
      <c r="AL7" s="10">
        <v>1</v>
      </c>
      <c r="AQ7" s="10">
        <v>1</v>
      </c>
      <c r="AS7" s="10">
        <v>2</v>
      </c>
      <c r="AT7" s="10">
        <v>1</v>
      </c>
    </row>
    <row r="8" spans="1:46" s="10" customFormat="1" ht="13.5">
      <c r="A8" s="10">
        <v>4</v>
      </c>
      <c r="B8" s="21" t="s">
        <v>731</v>
      </c>
      <c r="C8" s="21">
        <v>4</v>
      </c>
      <c r="D8" s="10" t="s">
        <v>742</v>
      </c>
      <c r="E8" s="10" t="s">
        <v>743</v>
      </c>
      <c r="F8" s="10" t="s">
        <v>743</v>
      </c>
      <c r="I8" s="10">
        <v>50</v>
      </c>
      <c r="J8" s="10">
        <v>3</v>
      </c>
      <c r="K8" s="10">
        <v>1</v>
      </c>
      <c r="L8" s="10">
        <v>30</v>
      </c>
      <c r="M8" s="10">
        <f t="shared" si="0"/>
        <v>2</v>
      </c>
      <c r="N8" s="10">
        <v>1.2</v>
      </c>
      <c r="O8" s="10">
        <f t="shared" si="1"/>
        <v>2</v>
      </c>
      <c r="P8" s="10">
        <v>3</v>
      </c>
      <c r="Q8" s="10">
        <v>6</v>
      </c>
      <c r="R8" s="10">
        <f t="shared" si="2"/>
        <v>2</v>
      </c>
      <c r="S8" s="10">
        <v>1</v>
      </c>
      <c r="T8" s="10">
        <v>2</v>
      </c>
      <c r="U8" s="10">
        <v>1</v>
      </c>
      <c r="V8" s="10">
        <v>1</v>
      </c>
      <c r="X8" s="10" t="s">
        <v>744</v>
      </c>
      <c r="Y8" s="10">
        <v>1</v>
      </c>
      <c r="AA8" s="10">
        <v>1</v>
      </c>
      <c r="AB8" s="10" t="s">
        <v>745</v>
      </c>
      <c r="AC8" s="10">
        <v>2</v>
      </c>
      <c r="AE8" s="10">
        <v>1</v>
      </c>
      <c r="AF8" s="10">
        <v>2</v>
      </c>
      <c r="AH8" s="22">
        <v>1</v>
      </c>
      <c r="AJ8" s="10">
        <v>1</v>
      </c>
      <c r="AL8" s="10">
        <v>1</v>
      </c>
      <c r="AO8" s="10" t="s">
        <v>746</v>
      </c>
      <c r="AP8" s="10" t="s">
        <v>747</v>
      </c>
      <c r="AQ8" s="10">
        <v>1</v>
      </c>
      <c r="AS8" s="10">
        <v>2</v>
      </c>
      <c r="AT8" s="10">
        <v>1</v>
      </c>
    </row>
    <row r="9" spans="1:46" s="10" customFormat="1" ht="13.5">
      <c r="A9" s="10">
        <v>5</v>
      </c>
      <c r="B9" s="21" t="s">
        <v>731</v>
      </c>
      <c r="C9" s="21">
        <v>5</v>
      </c>
      <c r="E9" s="10" t="s">
        <v>733</v>
      </c>
      <c r="F9" s="10" t="s">
        <v>733</v>
      </c>
      <c r="I9" s="10">
        <v>51</v>
      </c>
      <c r="J9" s="10">
        <v>3</v>
      </c>
      <c r="K9" s="10">
        <v>1</v>
      </c>
      <c r="L9" s="10">
        <v>32</v>
      </c>
      <c r="M9" s="10">
        <f t="shared" si="0"/>
        <v>2</v>
      </c>
      <c r="N9" s="10">
        <v>1</v>
      </c>
      <c r="O9" s="10">
        <f t="shared" si="1"/>
        <v>2</v>
      </c>
      <c r="P9" s="10">
        <v>2</v>
      </c>
      <c r="Q9" s="10">
        <v>5</v>
      </c>
      <c r="R9" s="10">
        <f t="shared" si="2"/>
        <v>2</v>
      </c>
      <c r="S9" s="10">
        <v>1</v>
      </c>
      <c r="T9" s="10">
        <v>2</v>
      </c>
      <c r="U9" s="10">
        <v>1</v>
      </c>
      <c r="V9" s="10">
        <v>1</v>
      </c>
      <c r="X9" s="10" t="s">
        <v>748</v>
      </c>
      <c r="Y9" s="10">
        <v>1</v>
      </c>
      <c r="AA9" s="10">
        <v>1</v>
      </c>
      <c r="AB9" s="10" t="s">
        <v>749</v>
      </c>
      <c r="AC9" s="10">
        <v>2</v>
      </c>
      <c r="AE9" s="10">
        <v>3</v>
      </c>
      <c r="AF9" s="10">
        <v>1</v>
      </c>
      <c r="AH9" s="22">
        <v>1</v>
      </c>
      <c r="AJ9" s="10">
        <v>1</v>
      </c>
      <c r="AL9" s="10">
        <v>1</v>
      </c>
      <c r="AQ9" s="10">
        <v>3</v>
      </c>
      <c r="AS9" s="10">
        <v>2</v>
      </c>
      <c r="AT9" s="10">
        <v>1</v>
      </c>
    </row>
    <row r="10" spans="1:46" s="10" customFormat="1" ht="27">
      <c r="A10" s="10">
        <v>6</v>
      </c>
      <c r="B10" s="21" t="s">
        <v>731</v>
      </c>
      <c r="C10" s="21">
        <v>6</v>
      </c>
      <c r="D10" s="10" t="s">
        <v>742</v>
      </c>
      <c r="I10" s="10">
        <v>53</v>
      </c>
      <c r="J10" s="10">
        <v>3</v>
      </c>
      <c r="K10" s="10">
        <v>1</v>
      </c>
      <c r="L10" s="10">
        <v>25</v>
      </c>
      <c r="M10" s="10">
        <f t="shared" si="0"/>
        <v>1</v>
      </c>
      <c r="N10" s="10">
        <v>1</v>
      </c>
      <c r="O10" s="10">
        <f t="shared" si="1"/>
        <v>2</v>
      </c>
      <c r="P10" s="10">
        <v>4</v>
      </c>
      <c r="Q10" s="10">
        <v>15</v>
      </c>
      <c r="R10" s="10">
        <f t="shared" si="2"/>
        <v>3</v>
      </c>
      <c r="S10" s="10">
        <v>4</v>
      </c>
      <c r="T10" s="10">
        <v>1</v>
      </c>
      <c r="U10" s="10">
        <v>1</v>
      </c>
      <c r="X10" s="10" t="s">
        <v>750</v>
      </c>
      <c r="Y10" s="10">
        <v>3</v>
      </c>
      <c r="AA10" s="10">
        <v>1</v>
      </c>
      <c r="AB10" s="10" t="s">
        <v>371</v>
      </c>
      <c r="AC10" s="10">
        <v>3</v>
      </c>
      <c r="AE10" s="10">
        <v>2</v>
      </c>
      <c r="AF10" s="10">
        <v>2</v>
      </c>
      <c r="AH10" s="22"/>
      <c r="AJ10" s="10">
        <v>2</v>
      </c>
      <c r="AQ10" s="10">
        <v>2</v>
      </c>
      <c r="AS10" s="10">
        <v>2</v>
      </c>
      <c r="AT10" s="10">
        <v>2</v>
      </c>
    </row>
    <row r="11" spans="1:46" s="10" customFormat="1" ht="27">
      <c r="A11" s="10">
        <v>7</v>
      </c>
      <c r="B11" s="21" t="s">
        <v>731</v>
      </c>
      <c r="C11" s="21">
        <v>7</v>
      </c>
      <c r="D11" s="10" t="s">
        <v>736</v>
      </c>
      <c r="E11" s="10" t="s">
        <v>733</v>
      </c>
      <c r="F11" s="10" t="s">
        <v>733</v>
      </c>
      <c r="I11" s="10">
        <v>59</v>
      </c>
      <c r="J11" s="10">
        <v>3</v>
      </c>
      <c r="K11" s="10">
        <v>1</v>
      </c>
      <c r="L11" s="10">
        <v>30</v>
      </c>
      <c r="M11" s="10">
        <f t="shared" si="0"/>
        <v>2</v>
      </c>
      <c r="N11" s="10">
        <v>1</v>
      </c>
      <c r="O11" s="10">
        <f t="shared" si="1"/>
        <v>2</v>
      </c>
      <c r="P11" s="10">
        <v>1</v>
      </c>
      <c r="Q11" s="10">
        <v>5</v>
      </c>
      <c r="R11" s="10">
        <f t="shared" si="2"/>
        <v>2</v>
      </c>
      <c r="S11" s="10">
        <v>1</v>
      </c>
      <c r="T11" s="10">
        <v>2</v>
      </c>
      <c r="U11" s="10">
        <v>2</v>
      </c>
      <c r="V11" s="10">
        <v>1</v>
      </c>
      <c r="X11" s="10" t="s">
        <v>751</v>
      </c>
      <c r="Y11" s="10">
        <v>1</v>
      </c>
      <c r="AA11" s="10">
        <v>2</v>
      </c>
      <c r="AC11" s="10">
        <v>2</v>
      </c>
      <c r="AE11" s="10">
        <v>1</v>
      </c>
      <c r="AF11" s="10">
        <v>2</v>
      </c>
      <c r="AH11" s="22">
        <v>2</v>
      </c>
      <c r="AI11" s="10" t="s">
        <v>752</v>
      </c>
      <c r="AJ11" s="10">
        <v>1</v>
      </c>
      <c r="AK11" s="10" t="s">
        <v>753</v>
      </c>
      <c r="AL11" s="10">
        <v>2</v>
      </c>
      <c r="AM11" s="10">
        <v>3</v>
      </c>
      <c r="AO11" s="10" t="s">
        <v>754</v>
      </c>
      <c r="AP11" s="10" t="s">
        <v>755</v>
      </c>
      <c r="AQ11" s="10">
        <v>2</v>
      </c>
      <c r="AS11" s="10">
        <v>3</v>
      </c>
      <c r="AT11" s="10">
        <v>1</v>
      </c>
    </row>
    <row r="12" spans="1:48" s="10" customFormat="1" ht="13.5">
      <c r="A12" s="10">
        <v>8</v>
      </c>
      <c r="B12" s="21" t="s">
        <v>731</v>
      </c>
      <c r="C12" s="21">
        <v>8</v>
      </c>
      <c r="E12" s="10" t="s">
        <v>756</v>
      </c>
      <c r="F12" s="10" t="s">
        <v>733</v>
      </c>
      <c r="G12" s="10" t="s">
        <v>757</v>
      </c>
      <c r="I12" s="10">
        <v>56</v>
      </c>
      <c r="J12" s="10">
        <v>3</v>
      </c>
      <c r="K12" s="10">
        <v>1</v>
      </c>
      <c r="L12" s="10">
        <v>33</v>
      </c>
      <c r="M12" s="10">
        <f t="shared" si="0"/>
        <v>2</v>
      </c>
      <c r="N12" s="10">
        <v>1.5</v>
      </c>
      <c r="O12" s="10">
        <f t="shared" si="1"/>
        <v>3</v>
      </c>
      <c r="P12" s="10">
        <v>2</v>
      </c>
      <c r="Q12" s="10">
        <v>2</v>
      </c>
      <c r="R12" s="10">
        <f t="shared" si="2"/>
        <v>1</v>
      </c>
      <c r="S12" s="10">
        <v>1</v>
      </c>
      <c r="T12" s="10">
        <v>2</v>
      </c>
      <c r="U12" s="10">
        <v>2</v>
      </c>
      <c r="V12" s="10">
        <v>1</v>
      </c>
      <c r="X12" s="10" t="s">
        <v>758</v>
      </c>
      <c r="Y12" s="10">
        <v>3</v>
      </c>
      <c r="AA12" s="10">
        <v>1</v>
      </c>
      <c r="AB12" s="10" t="s">
        <v>759</v>
      </c>
      <c r="AC12" s="10">
        <v>2</v>
      </c>
      <c r="AE12" s="10">
        <v>1</v>
      </c>
      <c r="AF12" s="10">
        <v>1</v>
      </c>
      <c r="AH12" s="22">
        <v>3</v>
      </c>
      <c r="AJ12" s="10">
        <v>2</v>
      </c>
      <c r="AL12" s="10">
        <v>1</v>
      </c>
      <c r="AN12" s="10" t="s">
        <v>760</v>
      </c>
      <c r="AQ12" s="10">
        <v>3</v>
      </c>
      <c r="AS12" s="10">
        <v>1</v>
      </c>
      <c r="AT12" s="10">
        <v>1</v>
      </c>
      <c r="AV12" s="10" t="s">
        <v>761</v>
      </c>
    </row>
    <row r="13" spans="1:48" s="10" customFormat="1" ht="67.5">
      <c r="A13" s="10">
        <v>9</v>
      </c>
      <c r="B13" s="21" t="s">
        <v>731</v>
      </c>
      <c r="C13" s="21">
        <v>9</v>
      </c>
      <c r="D13" s="10" t="s">
        <v>736</v>
      </c>
      <c r="E13" s="10" t="s">
        <v>733</v>
      </c>
      <c r="F13" s="10" t="s">
        <v>733</v>
      </c>
      <c r="I13" s="10">
        <v>59</v>
      </c>
      <c r="J13" s="10">
        <v>3</v>
      </c>
      <c r="K13" s="10">
        <v>1</v>
      </c>
      <c r="L13" s="10">
        <v>30</v>
      </c>
      <c r="M13" s="10">
        <f t="shared" si="0"/>
        <v>2</v>
      </c>
      <c r="N13" s="10">
        <v>1</v>
      </c>
      <c r="O13" s="10">
        <f t="shared" si="1"/>
        <v>2</v>
      </c>
      <c r="P13" s="10">
        <v>5</v>
      </c>
      <c r="Q13" s="10">
        <v>15</v>
      </c>
      <c r="R13" s="10">
        <f t="shared" si="2"/>
        <v>3</v>
      </c>
      <c r="S13" s="10">
        <v>1</v>
      </c>
      <c r="T13" s="10">
        <v>2</v>
      </c>
      <c r="U13" s="10">
        <v>1</v>
      </c>
      <c r="V13" s="10">
        <v>1</v>
      </c>
      <c r="X13" s="10" t="s">
        <v>762</v>
      </c>
      <c r="Y13" s="10">
        <v>1</v>
      </c>
      <c r="Z13" s="10" t="s">
        <v>763</v>
      </c>
      <c r="AA13" s="10">
        <v>3</v>
      </c>
      <c r="AB13" s="10" t="s">
        <v>764</v>
      </c>
      <c r="AC13" s="10">
        <v>2</v>
      </c>
      <c r="AD13" s="10" t="s">
        <v>765</v>
      </c>
      <c r="AE13" s="10">
        <v>2</v>
      </c>
      <c r="AF13" s="10">
        <v>1</v>
      </c>
      <c r="AG13" s="10" t="s">
        <v>766</v>
      </c>
      <c r="AH13" s="22">
        <v>3</v>
      </c>
      <c r="AI13" s="10" t="s">
        <v>767</v>
      </c>
      <c r="AJ13" s="10">
        <v>1</v>
      </c>
      <c r="AK13" s="10" t="s">
        <v>768</v>
      </c>
      <c r="AL13" s="10">
        <v>1</v>
      </c>
      <c r="AN13" s="10" t="s">
        <v>768</v>
      </c>
      <c r="AO13" s="10" t="s">
        <v>769</v>
      </c>
      <c r="AP13" s="10" t="s">
        <v>770</v>
      </c>
      <c r="AQ13" s="10">
        <v>1</v>
      </c>
      <c r="AS13" s="10">
        <v>1</v>
      </c>
      <c r="AT13" s="10">
        <v>3</v>
      </c>
      <c r="AV13" s="10" t="s">
        <v>366</v>
      </c>
    </row>
    <row r="14" spans="1:48" s="10" customFormat="1" ht="54">
      <c r="A14" s="10">
        <v>10</v>
      </c>
      <c r="B14" s="21" t="s">
        <v>731</v>
      </c>
      <c r="C14" s="21">
        <v>10</v>
      </c>
      <c r="E14" s="10" t="s">
        <v>771</v>
      </c>
      <c r="F14" s="10" t="s">
        <v>771</v>
      </c>
      <c r="I14" s="10">
        <v>59</v>
      </c>
      <c r="J14" s="10">
        <v>3</v>
      </c>
      <c r="K14" s="10">
        <v>1</v>
      </c>
      <c r="L14" s="10">
        <v>33</v>
      </c>
      <c r="M14" s="10">
        <f t="shared" si="0"/>
        <v>2</v>
      </c>
      <c r="N14" s="10">
        <v>1</v>
      </c>
      <c r="O14" s="10">
        <f t="shared" si="1"/>
        <v>2</v>
      </c>
      <c r="P14" s="10">
        <v>3</v>
      </c>
      <c r="Q14" s="10">
        <v>1.7</v>
      </c>
      <c r="R14" s="10">
        <f t="shared" si="2"/>
        <v>1</v>
      </c>
      <c r="S14" s="10">
        <v>1</v>
      </c>
      <c r="T14" s="10">
        <v>2</v>
      </c>
      <c r="U14" s="10">
        <v>1</v>
      </c>
      <c r="V14" s="10">
        <v>1</v>
      </c>
      <c r="X14" s="10" t="s">
        <v>772</v>
      </c>
      <c r="Y14" s="10">
        <v>3</v>
      </c>
      <c r="AA14" s="10">
        <v>2</v>
      </c>
      <c r="AB14" s="10" t="s">
        <v>773</v>
      </c>
      <c r="AC14" s="10">
        <v>3</v>
      </c>
      <c r="AE14" s="10">
        <v>3</v>
      </c>
      <c r="AF14" s="10">
        <v>1</v>
      </c>
      <c r="AG14" s="10" t="s">
        <v>1664</v>
      </c>
      <c r="AH14" s="22">
        <v>3</v>
      </c>
      <c r="AJ14" s="10">
        <v>2</v>
      </c>
      <c r="AL14" s="10">
        <v>2</v>
      </c>
      <c r="AO14" s="10" t="s">
        <v>1665</v>
      </c>
      <c r="AP14" s="10" t="s">
        <v>774</v>
      </c>
      <c r="AQ14" s="10">
        <v>2</v>
      </c>
      <c r="AR14" s="10" t="s">
        <v>775</v>
      </c>
      <c r="AS14" s="10">
        <v>2</v>
      </c>
      <c r="AT14" s="10">
        <v>1</v>
      </c>
      <c r="AV14" s="10" t="s">
        <v>776</v>
      </c>
    </row>
    <row r="15" spans="1:48" s="10" customFormat="1" ht="67.5">
      <c r="A15" s="10">
        <v>11</v>
      </c>
      <c r="B15" s="21" t="s">
        <v>731</v>
      </c>
      <c r="C15" s="21">
        <v>11</v>
      </c>
      <c r="E15" s="10" t="s">
        <v>733</v>
      </c>
      <c r="F15" s="10" t="s">
        <v>733</v>
      </c>
      <c r="I15" s="10">
        <v>67</v>
      </c>
      <c r="J15" s="10">
        <v>4</v>
      </c>
      <c r="K15" s="10">
        <v>1</v>
      </c>
      <c r="L15" s="10">
        <v>30</v>
      </c>
      <c r="M15" s="10">
        <f t="shared" si="0"/>
        <v>2</v>
      </c>
      <c r="N15" s="10">
        <v>1.6</v>
      </c>
      <c r="O15" s="10">
        <f t="shared" si="1"/>
        <v>3</v>
      </c>
      <c r="P15" s="10">
        <v>8</v>
      </c>
      <c r="Q15" s="10">
        <v>25</v>
      </c>
      <c r="R15" s="10">
        <f t="shared" si="2"/>
        <v>4</v>
      </c>
      <c r="S15" s="10">
        <v>2</v>
      </c>
      <c r="T15" s="10">
        <v>1</v>
      </c>
      <c r="U15" s="10">
        <v>2</v>
      </c>
      <c r="V15" s="10">
        <v>1</v>
      </c>
      <c r="Y15" s="10">
        <v>3</v>
      </c>
      <c r="AA15" s="10">
        <v>1</v>
      </c>
      <c r="AB15" s="10" t="s">
        <v>777</v>
      </c>
      <c r="AC15" s="10">
        <v>3</v>
      </c>
      <c r="AD15" s="10" t="s">
        <v>778</v>
      </c>
      <c r="AE15" s="10">
        <v>1</v>
      </c>
      <c r="AG15" s="10" t="s">
        <v>779</v>
      </c>
      <c r="AH15" s="22">
        <v>1</v>
      </c>
      <c r="AJ15" s="10">
        <v>1</v>
      </c>
      <c r="AP15" s="10" t="s">
        <v>780</v>
      </c>
      <c r="AQ15" s="10">
        <v>2</v>
      </c>
      <c r="AR15" s="10" t="s">
        <v>781</v>
      </c>
      <c r="AS15" s="10">
        <v>2</v>
      </c>
      <c r="AT15" s="10">
        <v>1</v>
      </c>
      <c r="AV15" s="10" t="s">
        <v>782</v>
      </c>
    </row>
    <row r="16" spans="1:46" s="10" customFormat="1" ht="54">
      <c r="A16" s="10">
        <v>12</v>
      </c>
      <c r="B16" s="21" t="s">
        <v>731</v>
      </c>
      <c r="C16" s="21">
        <v>12</v>
      </c>
      <c r="D16" s="10" t="s">
        <v>742</v>
      </c>
      <c r="E16" s="10" t="s">
        <v>783</v>
      </c>
      <c r="F16" s="10" t="s">
        <v>783</v>
      </c>
      <c r="I16" s="10">
        <v>63</v>
      </c>
      <c r="J16" s="10">
        <v>4</v>
      </c>
      <c r="K16" s="10">
        <v>1</v>
      </c>
      <c r="L16" s="10">
        <v>30</v>
      </c>
      <c r="M16" s="10">
        <f t="shared" si="0"/>
        <v>2</v>
      </c>
      <c r="N16" s="10">
        <v>1.5</v>
      </c>
      <c r="O16" s="10">
        <f t="shared" si="1"/>
        <v>3</v>
      </c>
      <c r="P16" s="10">
        <v>4</v>
      </c>
      <c r="Q16" s="10">
        <v>10</v>
      </c>
      <c r="R16" s="10">
        <f t="shared" si="2"/>
        <v>3</v>
      </c>
      <c r="S16" s="10">
        <v>2</v>
      </c>
      <c r="T16" s="10">
        <v>2</v>
      </c>
      <c r="U16" s="10">
        <v>2</v>
      </c>
      <c r="V16" s="10">
        <v>1</v>
      </c>
      <c r="X16" s="10" t="s">
        <v>784</v>
      </c>
      <c r="Y16" s="10">
        <v>1</v>
      </c>
      <c r="AA16" s="10">
        <v>1</v>
      </c>
      <c r="AB16" s="10" t="s">
        <v>785</v>
      </c>
      <c r="AC16" s="10">
        <v>2</v>
      </c>
      <c r="AD16" s="10" t="s">
        <v>786</v>
      </c>
      <c r="AE16" s="10">
        <v>1</v>
      </c>
      <c r="AF16" s="10">
        <v>2</v>
      </c>
      <c r="AH16" s="22">
        <v>1</v>
      </c>
      <c r="AJ16" s="10">
        <v>1</v>
      </c>
      <c r="AK16" s="10" t="s">
        <v>787</v>
      </c>
      <c r="AL16" s="10">
        <v>2</v>
      </c>
      <c r="AO16" s="10" t="s">
        <v>1218</v>
      </c>
      <c r="AP16" s="10" t="s">
        <v>788</v>
      </c>
      <c r="AQ16" s="10">
        <v>2</v>
      </c>
      <c r="AS16" s="10">
        <v>2</v>
      </c>
      <c r="AT16" s="10">
        <v>1</v>
      </c>
    </row>
    <row r="17" spans="1:48" s="10" customFormat="1" ht="40.5">
      <c r="A17" s="10">
        <v>13</v>
      </c>
      <c r="B17" s="21" t="s">
        <v>731</v>
      </c>
      <c r="C17" s="21">
        <v>13</v>
      </c>
      <c r="D17" s="10" t="s">
        <v>789</v>
      </c>
      <c r="E17" s="10" t="s">
        <v>733</v>
      </c>
      <c r="F17" s="10" t="s">
        <v>733</v>
      </c>
      <c r="I17" s="10">
        <v>50</v>
      </c>
      <c r="J17" s="10">
        <v>3</v>
      </c>
      <c r="K17" s="10">
        <v>1</v>
      </c>
      <c r="L17" s="10">
        <v>35</v>
      </c>
      <c r="M17" s="10">
        <f t="shared" si="0"/>
        <v>3</v>
      </c>
      <c r="N17" s="10">
        <v>1</v>
      </c>
      <c r="O17" s="10">
        <f t="shared" si="1"/>
        <v>2</v>
      </c>
      <c r="P17" s="10">
        <v>5</v>
      </c>
      <c r="Q17" s="10">
        <v>10</v>
      </c>
      <c r="R17" s="10">
        <f t="shared" si="2"/>
        <v>3</v>
      </c>
      <c r="S17" s="10">
        <v>1</v>
      </c>
      <c r="T17" s="10">
        <v>2</v>
      </c>
      <c r="U17" s="10">
        <v>1</v>
      </c>
      <c r="V17" s="10">
        <v>1</v>
      </c>
      <c r="X17" s="10" t="s">
        <v>790</v>
      </c>
      <c r="Y17" s="10">
        <v>1</v>
      </c>
      <c r="AA17" s="10">
        <v>1</v>
      </c>
      <c r="AB17" s="10" t="s">
        <v>791</v>
      </c>
      <c r="AC17" s="10">
        <v>2</v>
      </c>
      <c r="AD17" s="10" t="s">
        <v>792</v>
      </c>
      <c r="AE17" s="10">
        <v>1</v>
      </c>
      <c r="AF17" s="10">
        <v>2</v>
      </c>
      <c r="AH17" s="22">
        <v>1</v>
      </c>
      <c r="AI17" s="10" t="s">
        <v>793</v>
      </c>
      <c r="AJ17" s="10">
        <v>1</v>
      </c>
      <c r="AK17" s="10" t="s">
        <v>794</v>
      </c>
      <c r="AL17" s="10">
        <v>1</v>
      </c>
      <c r="AM17" s="10">
        <v>1</v>
      </c>
      <c r="AN17" s="10" t="s">
        <v>795</v>
      </c>
      <c r="AO17" s="10" t="s">
        <v>796</v>
      </c>
      <c r="AP17" s="10" t="s">
        <v>797</v>
      </c>
      <c r="AQ17" s="10">
        <v>2</v>
      </c>
      <c r="AR17" s="10" t="s">
        <v>798</v>
      </c>
      <c r="AS17" s="10">
        <v>1</v>
      </c>
      <c r="AT17" s="10">
        <v>1</v>
      </c>
      <c r="AU17" s="10" t="s">
        <v>799</v>
      </c>
      <c r="AV17" s="10" t="s">
        <v>800</v>
      </c>
    </row>
    <row r="18" spans="1:48" s="10" customFormat="1" ht="13.5">
      <c r="A18" s="10">
        <v>14</v>
      </c>
      <c r="B18" s="21" t="s">
        <v>731</v>
      </c>
      <c r="C18" s="21">
        <v>14</v>
      </c>
      <c r="D18" s="10" t="s">
        <v>801</v>
      </c>
      <c r="E18" s="10" t="s">
        <v>802</v>
      </c>
      <c r="F18" s="10" t="s">
        <v>802</v>
      </c>
      <c r="I18" s="10">
        <v>77</v>
      </c>
      <c r="J18" s="10">
        <v>5</v>
      </c>
      <c r="K18" s="10">
        <v>1</v>
      </c>
      <c r="L18" s="10">
        <v>30</v>
      </c>
      <c r="M18" s="10">
        <f t="shared" si="0"/>
        <v>2</v>
      </c>
      <c r="N18" s="10">
        <v>1.5</v>
      </c>
      <c r="O18" s="10">
        <f t="shared" si="1"/>
        <v>3</v>
      </c>
      <c r="P18" s="10">
        <v>4</v>
      </c>
      <c r="Q18" s="10">
        <v>10</v>
      </c>
      <c r="R18" s="10">
        <f t="shared" si="2"/>
        <v>3</v>
      </c>
      <c r="S18" s="10">
        <v>1</v>
      </c>
      <c r="T18" s="10">
        <v>1</v>
      </c>
      <c r="U18" s="10">
        <v>1</v>
      </c>
      <c r="V18" s="10">
        <v>2</v>
      </c>
      <c r="W18" s="10" t="s">
        <v>1666</v>
      </c>
      <c r="X18" s="10" t="s">
        <v>803</v>
      </c>
      <c r="Y18" s="10">
        <v>2</v>
      </c>
      <c r="Z18" s="10" t="s">
        <v>804</v>
      </c>
      <c r="AA18" s="10">
        <v>1</v>
      </c>
      <c r="AB18" s="10" t="s">
        <v>805</v>
      </c>
      <c r="AC18" s="10">
        <v>2</v>
      </c>
      <c r="AD18" s="10" t="s">
        <v>806</v>
      </c>
      <c r="AE18" s="10">
        <v>3</v>
      </c>
      <c r="AF18" s="10">
        <v>2</v>
      </c>
      <c r="AG18" s="10" t="s">
        <v>807</v>
      </c>
      <c r="AH18" s="22">
        <v>3</v>
      </c>
      <c r="AJ18" s="10">
        <v>1</v>
      </c>
      <c r="AO18" s="10" t="s">
        <v>808</v>
      </c>
      <c r="AQ18" s="10">
        <v>1</v>
      </c>
      <c r="AS18" s="10">
        <v>5</v>
      </c>
      <c r="AT18" s="10">
        <v>1</v>
      </c>
      <c r="AV18" s="10" t="s">
        <v>809</v>
      </c>
    </row>
    <row r="19" spans="1:48" s="10" customFormat="1" ht="54">
      <c r="A19" s="10">
        <v>15</v>
      </c>
      <c r="B19" s="21" t="s">
        <v>731</v>
      </c>
      <c r="C19" s="21">
        <v>15</v>
      </c>
      <c r="D19" s="10" t="s">
        <v>736</v>
      </c>
      <c r="E19" s="10" t="s">
        <v>733</v>
      </c>
      <c r="F19" s="10" t="s">
        <v>733</v>
      </c>
      <c r="I19" s="10">
        <v>72</v>
      </c>
      <c r="J19" s="10">
        <v>5</v>
      </c>
      <c r="K19" s="10">
        <v>2</v>
      </c>
      <c r="L19" s="10">
        <v>25</v>
      </c>
      <c r="M19" s="10">
        <f t="shared" si="0"/>
        <v>1</v>
      </c>
      <c r="N19" s="10">
        <v>1.5</v>
      </c>
      <c r="O19" s="10">
        <f t="shared" si="1"/>
        <v>3</v>
      </c>
      <c r="P19" s="10">
        <v>4</v>
      </c>
      <c r="Q19" s="10">
        <v>20</v>
      </c>
      <c r="R19" s="10">
        <f t="shared" si="2"/>
        <v>4</v>
      </c>
      <c r="S19" s="10">
        <v>1</v>
      </c>
      <c r="T19" s="10">
        <v>1</v>
      </c>
      <c r="U19" s="10">
        <v>1</v>
      </c>
      <c r="V19" s="10">
        <v>1</v>
      </c>
      <c r="X19" s="10" t="s">
        <v>810</v>
      </c>
      <c r="Y19" s="10">
        <v>2</v>
      </c>
      <c r="Z19" s="10" t="s">
        <v>811</v>
      </c>
      <c r="AA19" s="10">
        <v>3</v>
      </c>
      <c r="AC19" s="10">
        <v>2</v>
      </c>
      <c r="AD19" s="10" t="s">
        <v>812</v>
      </c>
      <c r="AE19" s="10">
        <v>3</v>
      </c>
      <c r="AF19" s="10">
        <v>2</v>
      </c>
      <c r="AH19" s="22">
        <v>3</v>
      </c>
      <c r="AJ19" s="10">
        <v>2</v>
      </c>
      <c r="AL19" s="10">
        <v>2</v>
      </c>
      <c r="AN19" s="10" t="s">
        <v>813</v>
      </c>
      <c r="AQ19" s="10">
        <v>3</v>
      </c>
      <c r="AS19" s="10">
        <v>2</v>
      </c>
      <c r="AT19" s="10">
        <v>1</v>
      </c>
      <c r="AV19" s="10" t="s">
        <v>814</v>
      </c>
    </row>
    <row r="20" spans="1:46" s="10" customFormat="1" ht="27">
      <c r="A20" s="10">
        <v>16</v>
      </c>
      <c r="B20" s="21" t="s">
        <v>731</v>
      </c>
      <c r="C20" s="21">
        <v>16</v>
      </c>
      <c r="D20" s="10" t="s">
        <v>815</v>
      </c>
      <c r="E20" s="10" t="s">
        <v>733</v>
      </c>
      <c r="F20" s="10" t="s">
        <v>733</v>
      </c>
      <c r="I20" s="10">
        <v>65</v>
      </c>
      <c r="J20" s="10">
        <v>4</v>
      </c>
      <c r="K20" s="10">
        <v>1</v>
      </c>
      <c r="L20" s="10">
        <v>25</v>
      </c>
      <c r="M20" s="10">
        <f t="shared" si="0"/>
        <v>1</v>
      </c>
      <c r="N20" s="10">
        <v>1.5</v>
      </c>
      <c r="O20" s="10">
        <f t="shared" si="1"/>
        <v>3</v>
      </c>
      <c r="P20" s="10">
        <v>4</v>
      </c>
      <c r="Q20" s="10">
        <v>8</v>
      </c>
      <c r="R20" s="10">
        <f t="shared" si="2"/>
        <v>2</v>
      </c>
      <c r="S20" s="10">
        <v>1</v>
      </c>
      <c r="T20" s="10">
        <v>2</v>
      </c>
      <c r="U20" s="10">
        <v>2</v>
      </c>
      <c r="V20" s="10">
        <v>1</v>
      </c>
      <c r="X20" s="10" t="s">
        <v>816</v>
      </c>
      <c r="Y20" s="10">
        <v>3</v>
      </c>
      <c r="AA20" s="10">
        <v>1</v>
      </c>
      <c r="AB20" s="10" t="s">
        <v>817</v>
      </c>
      <c r="AC20" s="10">
        <v>2</v>
      </c>
      <c r="AE20" s="10">
        <v>3</v>
      </c>
      <c r="AF20" s="10">
        <v>2</v>
      </c>
      <c r="AG20" s="10" t="s">
        <v>818</v>
      </c>
      <c r="AH20" s="22">
        <v>2</v>
      </c>
      <c r="AI20" s="10" t="s">
        <v>819</v>
      </c>
      <c r="AJ20" s="10">
        <v>2</v>
      </c>
      <c r="AL20" s="10">
        <v>1</v>
      </c>
      <c r="AM20" s="10">
        <v>1</v>
      </c>
      <c r="AN20" s="10" t="s">
        <v>820</v>
      </c>
      <c r="AO20" s="10" t="s">
        <v>820</v>
      </c>
      <c r="AP20" s="10" t="s">
        <v>821</v>
      </c>
      <c r="AQ20" s="10">
        <v>2</v>
      </c>
      <c r="AS20" s="10">
        <v>2</v>
      </c>
      <c r="AT20" s="10">
        <v>1</v>
      </c>
    </row>
    <row r="21" spans="1:48" s="10" customFormat="1" ht="40.5">
      <c r="A21" s="10">
        <v>17</v>
      </c>
      <c r="B21" s="21" t="s">
        <v>822</v>
      </c>
      <c r="C21" s="21">
        <v>1</v>
      </c>
      <c r="D21" s="10">
        <v>1</v>
      </c>
      <c r="E21" s="10" t="s">
        <v>733</v>
      </c>
      <c r="F21" s="10" t="s">
        <v>733</v>
      </c>
      <c r="I21" s="10">
        <v>51</v>
      </c>
      <c r="J21" s="10">
        <v>3</v>
      </c>
      <c r="K21" s="10">
        <v>2</v>
      </c>
      <c r="L21" s="10">
        <v>35</v>
      </c>
      <c r="M21" s="10">
        <f t="shared" si="0"/>
        <v>3</v>
      </c>
      <c r="N21" s="10">
        <v>1</v>
      </c>
      <c r="O21" s="10">
        <f t="shared" si="1"/>
        <v>2</v>
      </c>
      <c r="P21" s="10">
        <v>4</v>
      </c>
      <c r="Q21" s="10">
        <v>12.5</v>
      </c>
      <c r="R21" s="10">
        <f t="shared" si="2"/>
        <v>3</v>
      </c>
      <c r="S21" s="10">
        <v>2</v>
      </c>
      <c r="T21" s="10">
        <v>2</v>
      </c>
      <c r="U21" s="10">
        <v>1</v>
      </c>
      <c r="V21" s="10">
        <v>2</v>
      </c>
      <c r="W21" s="10">
        <v>19</v>
      </c>
      <c r="X21" s="10" t="s">
        <v>823</v>
      </c>
      <c r="Y21" s="10">
        <v>3</v>
      </c>
      <c r="AA21" s="10">
        <v>1</v>
      </c>
      <c r="AB21" s="10" t="s">
        <v>824</v>
      </c>
      <c r="AC21" s="10">
        <v>3</v>
      </c>
      <c r="AD21" s="10" t="s">
        <v>825</v>
      </c>
      <c r="AE21" s="10">
        <v>3</v>
      </c>
      <c r="AG21" s="10" t="s">
        <v>826</v>
      </c>
      <c r="AH21" s="22">
        <v>1</v>
      </c>
      <c r="AI21" s="10" t="s">
        <v>827</v>
      </c>
      <c r="AJ21" s="10">
        <v>1</v>
      </c>
      <c r="AK21" s="10" t="s">
        <v>828</v>
      </c>
      <c r="AL21" s="10">
        <v>1</v>
      </c>
      <c r="AQ21" s="10">
        <v>3</v>
      </c>
      <c r="AS21" s="10">
        <v>1</v>
      </c>
      <c r="AT21" s="10">
        <v>1</v>
      </c>
      <c r="AV21" s="10" t="s">
        <v>829</v>
      </c>
    </row>
    <row r="22" spans="1:46" s="10" customFormat="1" ht="13.5">
      <c r="A22" s="10">
        <v>18</v>
      </c>
      <c r="B22" s="21" t="s">
        <v>830</v>
      </c>
      <c r="C22" s="21">
        <v>2</v>
      </c>
      <c r="D22" s="10">
        <v>2</v>
      </c>
      <c r="E22" s="10" t="s">
        <v>733</v>
      </c>
      <c r="F22" s="10" t="s">
        <v>733</v>
      </c>
      <c r="I22" s="10">
        <v>52</v>
      </c>
      <c r="J22" s="10">
        <v>3</v>
      </c>
      <c r="K22" s="10">
        <v>1</v>
      </c>
      <c r="L22" s="10">
        <v>35</v>
      </c>
      <c r="M22" s="10">
        <f t="shared" si="0"/>
        <v>3</v>
      </c>
      <c r="N22" s="10">
        <v>1</v>
      </c>
      <c r="O22" s="10">
        <f t="shared" si="1"/>
        <v>2</v>
      </c>
      <c r="P22" s="10">
        <v>3</v>
      </c>
      <c r="Q22" s="10">
        <v>6</v>
      </c>
      <c r="R22" s="10">
        <f t="shared" si="2"/>
        <v>2</v>
      </c>
      <c r="S22" s="10">
        <v>2</v>
      </c>
      <c r="T22" s="10">
        <v>3</v>
      </c>
      <c r="U22" s="10">
        <v>2</v>
      </c>
      <c r="V22" s="10">
        <v>1</v>
      </c>
      <c r="Y22" s="10">
        <v>1</v>
      </c>
      <c r="AA22" s="10">
        <v>3</v>
      </c>
      <c r="AC22" s="10">
        <v>2</v>
      </c>
      <c r="AE22" s="10">
        <v>1</v>
      </c>
      <c r="AF22" s="10">
        <v>2</v>
      </c>
      <c r="AH22" s="22">
        <v>3</v>
      </c>
      <c r="AJ22" s="10">
        <v>2</v>
      </c>
      <c r="AL22" s="10">
        <v>2</v>
      </c>
      <c r="AQ22" s="10">
        <v>3</v>
      </c>
      <c r="AS22" s="10">
        <v>2</v>
      </c>
      <c r="AT22" s="10">
        <v>1</v>
      </c>
    </row>
    <row r="23" spans="1:46" s="10" customFormat="1" ht="54">
      <c r="A23" s="10">
        <v>19</v>
      </c>
      <c r="B23" s="21" t="s">
        <v>830</v>
      </c>
      <c r="C23" s="21">
        <v>3</v>
      </c>
      <c r="D23" s="10">
        <v>3</v>
      </c>
      <c r="E23" s="10" t="s">
        <v>831</v>
      </c>
      <c r="F23" s="10" t="s">
        <v>832</v>
      </c>
      <c r="G23" s="10" t="s">
        <v>833</v>
      </c>
      <c r="H23" s="10" t="s">
        <v>834</v>
      </c>
      <c r="I23" s="10">
        <v>57</v>
      </c>
      <c r="J23" s="10">
        <v>3</v>
      </c>
      <c r="K23" s="10">
        <v>2</v>
      </c>
      <c r="L23" s="10">
        <v>40</v>
      </c>
      <c r="M23" s="10">
        <f t="shared" si="0"/>
        <v>4</v>
      </c>
      <c r="N23" s="10">
        <v>1.5</v>
      </c>
      <c r="O23" s="10">
        <f t="shared" si="1"/>
        <v>3</v>
      </c>
      <c r="P23" s="10">
        <v>5</v>
      </c>
      <c r="Q23" s="10">
        <v>8</v>
      </c>
      <c r="R23" s="10">
        <f t="shared" si="2"/>
        <v>2</v>
      </c>
      <c r="S23" s="10">
        <v>2</v>
      </c>
      <c r="T23" s="10">
        <v>3</v>
      </c>
      <c r="U23" s="10">
        <v>2</v>
      </c>
      <c r="V23" s="10">
        <v>1</v>
      </c>
      <c r="X23" s="10" t="s">
        <v>835</v>
      </c>
      <c r="Y23" s="10">
        <v>1</v>
      </c>
      <c r="Z23" s="10" t="s">
        <v>836</v>
      </c>
      <c r="AA23" s="10">
        <v>1</v>
      </c>
      <c r="AB23" s="10" t="s">
        <v>837</v>
      </c>
      <c r="AC23" s="10">
        <v>3</v>
      </c>
      <c r="AD23" s="10" t="s">
        <v>838</v>
      </c>
      <c r="AE23" s="10">
        <v>1</v>
      </c>
      <c r="AF23" s="10">
        <v>2</v>
      </c>
      <c r="AG23" s="10" t="s">
        <v>839</v>
      </c>
      <c r="AH23" s="22">
        <v>3</v>
      </c>
      <c r="AI23" s="10" t="s">
        <v>840</v>
      </c>
      <c r="AJ23" s="10">
        <v>1</v>
      </c>
      <c r="AL23" s="10">
        <v>1</v>
      </c>
      <c r="AM23" s="10">
        <v>3</v>
      </c>
      <c r="AO23" s="10" t="s">
        <v>841</v>
      </c>
      <c r="AP23" s="10" t="s">
        <v>842</v>
      </c>
      <c r="AQ23" s="10">
        <v>2</v>
      </c>
      <c r="AR23" s="10" t="s">
        <v>843</v>
      </c>
      <c r="AS23" s="10">
        <v>1</v>
      </c>
      <c r="AT23" s="10">
        <v>1</v>
      </c>
    </row>
    <row r="24" spans="1:46" s="10" customFormat="1" ht="40.5">
      <c r="A24" s="10">
        <v>20</v>
      </c>
      <c r="B24" s="21" t="s">
        <v>830</v>
      </c>
      <c r="C24" s="21">
        <v>4</v>
      </c>
      <c r="D24" s="10">
        <v>5</v>
      </c>
      <c r="E24" s="10" t="s">
        <v>844</v>
      </c>
      <c r="F24" s="10" t="s">
        <v>844</v>
      </c>
      <c r="I24" s="10">
        <v>60</v>
      </c>
      <c r="J24" s="10">
        <v>4</v>
      </c>
      <c r="K24" s="10">
        <v>1</v>
      </c>
      <c r="L24" s="10">
        <v>35</v>
      </c>
      <c r="M24" s="10">
        <f t="shared" si="0"/>
        <v>3</v>
      </c>
      <c r="N24" s="10">
        <v>1</v>
      </c>
      <c r="O24" s="10">
        <f t="shared" si="1"/>
        <v>2</v>
      </c>
      <c r="P24" s="10">
        <v>3</v>
      </c>
      <c r="Q24" s="10">
        <v>5</v>
      </c>
      <c r="R24" s="10">
        <f t="shared" si="2"/>
        <v>2</v>
      </c>
      <c r="S24" s="10">
        <v>2</v>
      </c>
      <c r="T24" s="10">
        <v>3</v>
      </c>
      <c r="U24" s="10">
        <v>2</v>
      </c>
      <c r="V24" s="10">
        <v>1</v>
      </c>
      <c r="X24" s="10" t="s">
        <v>845</v>
      </c>
      <c r="Y24" s="10">
        <v>3</v>
      </c>
      <c r="AA24" s="10">
        <v>1</v>
      </c>
      <c r="AB24" s="10" t="s">
        <v>846</v>
      </c>
      <c r="AC24" s="10">
        <v>2</v>
      </c>
      <c r="AE24" s="10">
        <v>3</v>
      </c>
      <c r="AF24" s="10">
        <v>1</v>
      </c>
      <c r="AH24" s="22">
        <v>3</v>
      </c>
      <c r="AJ24" s="10">
        <v>2</v>
      </c>
      <c r="AK24" s="10" t="s">
        <v>847</v>
      </c>
      <c r="AL24" s="10">
        <v>1</v>
      </c>
      <c r="AO24" s="10" t="s">
        <v>1283</v>
      </c>
      <c r="AP24" s="10" t="s">
        <v>848</v>
      </c>
      <c r="AQ24" s="10">
        <v>3</v>
      </c>
      <c r="AS24" s="10">
        <v>2</v>
      </c>
      <c r="AT24" s="10">
        <v>1</v>
      </c>
    </row>
    <row r="25" spans="1:47" s="10" customFormat="1" ht="13.5">
      <c r="A25" s="10">
        <v>21</v>
      </c>
      <c r="B25" s="21" t="s">
        <v>830</v>
      </c>
      <c r="C25" s="21">
        <v>5</v>
      </c>
      <c r="E25" s="10" t="s">
        <v>771</v>
      </c>
      <c r="F25" s="10" t="s">
        <v>771</v>
      </c>
      <c r="I25" s="10">
        <v>66</v>
      </c>
      <c r="J25" s="10">
        <v>4</v>
      </c>
      <c r="K25" s="10">
        <v>1</v>
      </c>
      <c r="L25" s="10">
        <v>35</v>
      </c>
      <c r="M25" s="10">
        <f t="shared" si="0"/>
        <v>3</v>
      </c>
      <c r="N25" s="10">
        <v>1</v>
      </c>
      <c r="O25" s="10">
        <f t="shared" si="1"/>
        <v>2</v>
      </c>
      <c r="P25" s="10">
        <v>6</v>
      </c>
      <c r="Q25" s="10">
        <v>10</v>
      </c>
      <c r="R25" s="10">
        <f t="shared" si="2"/>
        <v>3</v>
      </c>
      <c r="S25" s="10">
        <v>2</v>
      </c>
      <c r="T25" s="10">
        <v>2</v>
      </c>
      <c r="U25" s="10">
        <v>1</v>
      </c>
      <c r="V25" s="10">
        <v>1</v>
      </c>
      <c r="X25" s="10" t="s">
        <v>841</v>
      </c>
      <c r="Y25" s="10">
        <v>3</v>
      </c>
      <c r="AA25" s="10">
        <v>3</v>
      </c>
      <c r="AB25" s="10" t="s">
        <v>849</v>
      </c>
      <c r="AC25" s="10">
        <v>2</v>
      </c>
      <c r="AD25" s="10" t="s">
        <v>850</v>
      </c>
      <c r="AE25" s="10">
        <v>3</v>
      </c>
      <c r="AF25" s="10">
        <v>2</v>
      </c>
      <c r="AH25" s="22">
        <v>1</v>
      </c>
      <c r="AI25" s="10" t="s">
        <v>851</v>
      </c>
      <c r="AJ25" s="10">
        <v>1</v>
      </c>
      <c r="AL25" s="10">
        <v>2</v>
      </c>
      <c r="AO25" s="10" t="s">
        <v>0</v>
      </c>
      <c r="AP25" s="10" t="s">
        <v>1</v>
      </c>
      <c r="AQ25" s="10">
        <v>1</v>
      </c>
      <c r="AS25" s="10">
        <v>1</v>
      </c>
      <c r="AT25" s="10">
        <v>2</v>
      </c>
      <c r="AU25" s="10" t="s">
        <v>2</v>
      </c>
    </row>
    <row r="26" spans="1:48" s="10" customFormat="1" ht="40.5">
      <c r="A26" s="10">
        <v>22</v>
      </c>
      <c r="B26" s="21" t="s">
        <v>830</v>
      </c>
      <c r="C26" s="21">
        <v>6</v>
      </c>
      <c r="D26" s="10">
        <v>5</v>
      </c>
      <c r="E26" s="10" t="s">
        <v>733</v>
      </c>
      <c r="F26" s="10" t="s">
        <v>733</v>
      </c>
      <c r="I26" s="10">
        <v>59</v>
      </c>
      <c r="J26" s="10">
        <v>3</v>
      </c>
      <c r="K26" s="10">
        <v>1</v>
      </c>
      <c r="L26" s="10">
        <v>35</v>
      </c>
      <c r="M26" s="10">
        <f t="shared" si="0"/>
        <v>3</v>
      </c>
      <c r="N26" s="10">
        <v>1</v>
      </c>
      <c r="O26" s="10">
        <f t="shared" si="1"/>
        <v>2</v>
      </c>
      <c r="P26" s="10">
        <v>4</v>
      </c>
      <c r="Q26" s="10">
        <v>10</v>
      </c>
      <c r="R26" s="10">
        <f t="shared" si="2"/>
        <v>3</v>
      </c>
      <c r="S26" s="10">
        <v>2</v>
      </c>
      <c r="T26" s="10">
        <v>3</v>
      </c>
      <c r="U26" s="10">
        <v>1</v>
      </c>
      <c r="V26" s="10">
        <v>1</v>
      </c>
      <c r="X26" s="10" t="s">
        <v>3</v>
      </c>
      <c r="Y26" s="10">
        <v>3</v>
      </c>
      <c r="AA26" s="10">
        <v>1</v>
      </c>
      <c r="AB26" s="10" t="s">
        <v>4</v>
      </c>
      <c r="AC26" s="10">
        <v>3</v>
      </c>
      <c r="AD26" s="10" t="s">
        <v>5</v>
      </c>
      <c r="AE26" s="10">
        <v>2</v>
      </c>
      <c r="AF26" s="10">
        <v>2</v>
      </c>
      <c r="AH26" s="22">
        <v>3</v>
      </c>
      <c r="AJ26" s="10">
        <v>1</v>
      </c>
      <c r="AL26" s="10">
        <v>2</v>
      </c>
      <c r="AM26" s="10">
        <v>3</v>
      </c>
      <c r="AQ26" s="10">
        <v>3</v>
      </c>
      <c r="AS26" s="10">
        <v>2</v>
      </c>
      <c r="AT26" s="10">
        <v>1</v>
      </c>
      <c r="AV26" s="10" t="s">
        <v>6</v>
      </c>
    </row>
    <row r="27" spans="1:48" s="10" customFormat="1" ht="40.5">
      <c r="A27" s="10">
        <v>23</v>
      </c>
      <c r="B27" s="21" t="s">
        <v>830</v>
      </c>
      <c r="C27" s="21">
        <v>7</v>
      </c>
      <c r="E27" s="10" t="s">
        <v>733</v>
      </c>
      <c r="F27" s="10" t="s">
        <v>733</v>
      </c>
      <c r="I27" s="10">
        <v>54</v>
      </c>
      <c r="J27" s="10">
        <v>3</v>
      </c>
      <c r="K27" s="10">
        <v>2</v>
      </c>
      <c r="L27" s="10">
        <v>7.5</v>
      </c>
      <c r="M27" s="10">
        <f t="shared" si="0"/>
        <v>1</v>
      </c>
      <c r="N27" s="10">
        <v>1.5</v>
      </c>
      <c r="O27" s="10">
        <f t="shared" si="1"/>
        <v>3</v>
      </c>
      <c r="P27" s="10">
        <v>1</v>
      </c>
      <c r="Q27" s="10">
        <v>5</v>
      </c>
      <c r="R27" s="10">
        <f t="shared" si="2"/>
        <v>2</v>
      </c>
      <c r="S27" s="10">
        <v>2</v>
      </c>
      <c r="T27" s="10">
        <v>3</v>
      </c>
      <c r="U27" s="10">
        <v>2</v>
      </c>
      <c r="V27" s="10">
        <v>1</v>
      </c>
      <c r="Y27" s="10">
        <v>3</v>
      </c>
      <c r="AA27" s="10">
        <v>3</v>
      </c>
      <c r="AC27" s="10">
        <v>2</v>
      </c>
      <c r="AE27" s="10">
        <v>2</v>
      </c>
      <c r="AF27" s="10">
        <v>1</v>
      </c>
      <c r="AH27" s="22">
        <v>2</v>
      </c>
      <c r="AJ27" s="10">
        <v>2</v>
      </c>
      <c r="AL27" s="10">
        <v>2</v>
      </c>
      <c r="AQ27" s="10">
        <v>2</v>
      </c>
      <c r="AS27" s="10">
        <v>3</v>
      </c>
      <c r="AT27" s="10">
        <v>1</v>
      </c>
      <c r="AU27" s="10" t="s">
        <v>7</v>
      </c>
      <c r="AV27" s="10" t="s">
        <v>8</v>
      </c>
    </row>
    <row r="28" spans="1:48" s="10" customFormat="1" ht="40.5">
      <c r="A28" s="10">
        <v>24</v>
      </c>
      <c r="B28" s="21" t="s">
        <v>9</v>
      </c>
      <c r="C28" s="21">
        <v>1</v>
      </c>
      <c r="E28" s="10" t="s">
        <v>10</v>
      </c>
      <c r="F28" s="10" t="s">
        <v>11</v>
      </c>
      <c r="G28" s="10" t="s">
        <v>832</v>
      </c>
      <c r="K28" s="10">
        <v>1</v>
      </c>
      <c r="L28" s="10">
        <v>30</v>
      </c>
      <c r="M28" s="10">
        <f t="shared" si="0"/>
        <v>2</v>
      </c>
      <c r="N28" s="10">
        <f>35/60</f>
        <v>0.5833333333333334</v>
      </c>
      <c r="O28" s="10">
        <f t="shared" si="1"/>
        <v>1</v>
      </c>
      <c r="P28" s="10">
        <v>2</v>
      </c>
      <c r="Q28" s="10">
        <v>5</v>
      </c>
      <c r="R28" s="10">
        <f t="shared" si="2"/>
        <v>2</v>
      </c>
      <c r="S28" s="10">
        <v>1</v>
      </c>
      <c r="T28" s="10">
        <v>2</v>
      </c>
      <c r="U28" s="10">
        <v>1</v>
      </c>
      <c r="V28" s="10">
        <v>1</v>
      </c>
      <c r="X28" s="10" t="s">
        <v>12</v>
      </c>
      <c r="Y28" s="10">
        <v>3</v>
      </c>
      <c r="AA28" s="10">
        <v>2</v>
      </c>
      <c r="AC28" s="10">
        <v>2</v>
      </c>
      <c r="AD28" s="10" t="s">
        <v>13</v>
      </c>
      <c r="AE28" s="10">
        <v>3</v>
      </c>
      <c r="AF28" s="10">
        <v>1</v>
      </c>
      <c r="AH28" s="22">
        <v>3</v>
      </c>
      <c r="AI28" s="10" t="s">
        <v>14</v>
      </c>
      <c r="AJ28" s="10">
        <v>2</v>
      </c>
      <c r="AK28" s="10" t="s">
        <v>15</v>
      </c>
      <c r="AL28" s="10">
        <v>2</v>
      </c>
      <c r="AM28" s="10">
        <v>3</v>
      </c>
      <c r="AO28" s="10" t="s">
        <v>16</v>
      </c>
      <c r="AP28" s="10" t="s">
        <v>17</v>
      </c>
      <c r="AQ28" s="10">
        <v>2</v>
      </c>
      <c r="AR28" s="10" t="s">
        <v>18</v>
      </c>
      <c r="AS28" s="10">
        <v>1</v>
      </c>
      <c r="AT28" s="10">
        <v>2</v>
      </c>
      <c r="AU28" s="10" t="s">
        <v>19</v>
      </c>
      <c r="AV28" s="10" t="s">
        <v>20</v>
      </c>
    </row>
    <row r="29" spans="1:48" s="10" customFormat="1" ht="27">
      <c r="A29" s="10">
        <v>25</v>
      </c>
      <c r="B29" s="21" t="s">
        <v>21</v>
      </c>
      <c r="C29" s="21">
        <v>2</v>
      </c>
      <c r="D29" s="10">
        <v>1</v>
      </c>
      <c r="E29" s="10" t="s">
        <v>771</v>
      </c>
      <c r="F29" s="10" t="s">
        <v>771</v>
      </c>
      <c r="I29" s="10">
        <v>57</v>
      </c>
      <c r="J29" s="10">
        <v>3</v>
      </c>
      <c r="K29" s="10">
        <v>1</v>
      </c>
      <c r="L29" s="10">
        <v>32</v>
      </c>
      <c r="M29" s="10">
        <f t="shared" si="0"/>
        <v>2</v>
      </c>
      <c r="N29" s="10">
        <v>1</v>
      </c>
      <c r="O29" s="10">
        <f t="shared" si="1"/>
        <v>2</v>
      </c>
      <c r="P29" s="10">
        <v>3</v>
      </c>
      <c r="Q29" s="10">
        <v>4</v>
      </c>
      <c r="R29" s="10">
        <f t="shared" si="2"/>
        <v>1</v>
      </c>
      <c r="S29" s="10">
        <v>1</v>
      </c>
      <c r="T29" s="10">
        <v>2</v>
      </c>
      <c r="U29" s="10">
        <v>1</v>
      </c>
      <c r="V29" s="10">
        <v>1</v>
      </c>
      <c r="X29" s="10" t="s">
        <v>22</v>
      </c>
      <c r="Y29" s="10">
        <v>3</v>
      </c>
      <c r="AA29" s="10">
        <v>3</v>
      </c>
      <c r="AC29" s="10">
        <v>2</v>
      </c>
      <c r="AE29" s="10">
        <v>1</v>
      </c>
      <c r="AF29" s="10">
        <v>2</v>
      </c>
      <c r="AH29" s="22">
        <v>3</v>
      </c>
      <c r="AJ29" s="10">
        <v>2</v>
      </c>
      <c r="AL29" s="10">
        <v>2</v>
      </c>
      <c r="AO29" s="10" t="s">
        <v>1667</v>
      </c>
      <c r="AP29" s="10" t="s">
        <v>23</v>
      </c>
      <c r="AQ29" s="10">
        <v>3</v>
      </c>
      <c r="AS29" s="10">
        <v>1</v>
      </c>
      <c r="AT29" s="10">
        <v>1</v>
      </c>
      <c r="AV29" s="10" t="s">
        <v>24</v>
      </c>
    </row>
    <row r="30" spans="1:46" s="10" customFormat="1" ht="13.5">
      <c r="A30" s="10">
        <v>26</v>
      </c>
      <c r="B30" s="21" t="s">
        <v>25</v>
      </c>
      <c r="C30" s="21">
        <v>1</v>
      </c>
      <c r="D30" s="10">
        <v>1</v>
      </c>
      <c r="E30" s="10" t="s">
        <v>733</v>
      </c>
      <c r="F30" s="10" t="s">
        <v>733</v>
      </c>
      <c r="I30" s="10">
        <v>39</v>
      </c>
      <c r="J30" s="10">
        <v>1</v>
      </c>
      <c r="K30" s="10">
        <v>1</v>
      </c>
      <c r="L30" s="10">
        <v>35</v>
      </c>
      <c r="M30" s="10">
        <f t="shared" si="0"/>
        <v>3</v>
      </c>
      <c r="N30" s="10">
        <v>1</v>
      </c>
      <c r="O30" s="10">
        <f t="shared" si="1"/>
        <v>2</v>
      </c>
      <c r="P30" s="10">
        <v>1</v>
      </c>
      <c r="Q30" s="10">
        <v>2.5</v>
      </c>
      <c r="R30" s="10">
        <f t="shared" si="2"/>
        <v>1</v>
      </c>
      <c r="S30" s="10">
        <v>2</v>
      </c>
      <c r="T30" s="10">
        <v>3</v>
      </c>
      <c r="U30" s="10">
        <v>1</v>
      </c>
      <c r="V30" s="10">
        <v>1</v>
      </c>
      <c r="X30" s="10" t="s">
        <v>26</v>
      </c>
      <c r="Y30" s="10">
        <v>1</v>
      </c>
      <c r="AA30" s="10">
        <v>1</v>
      </c>
      <c r="AB30" s="10" t="s">
        <v>27</v>
      </c>
      <c r="AC30" s="10">
        <v>2</v>
      </c>
      <c r="AE30" s="10">
        <v>1</v>
      </c>
      <c r="AF30" s="10">
        <v>2</v>
      </c>
      <c r="AH30" s="22">
        <v>3</v>
      </c>
      <c r="AJ30" s="10">
        <v>2</v>
      </c>
      <c r="AL30" s="10">
        <v>2</v>
      </c>
      <c r="AO30" s="10" t="s">
        <v>28</v>
      </c>
      <c r="AP30" s="10" t="s">
        <v>29</v>
      </c>
      <c r="AQ30" s="10">
        <v>1</v>
      </c>
      <c r="AS30" s="10">
        <v>2</v>
      </c>
      <c r="AT30" s="10">
        <v>1</v>
      </c>
    </row>
    <row r="31" spans="1:46" s="10" customFormat="1" ht="13.5">
      <c r="A31" s="10">
        <v>27</v>
      </c>
      <c r="B31" s="21" t="s">
        <v>30</v>
      </c>
      <c r="C31" s="21">
        <v>2</v>
      </c>
      <c r="D31" s="10">
        <v>2</v>
      </c>
      <c r="E31" s="10" t="s">
        <v>733</v>
      </c>
      <c r="F31" s="10" t="s">
        <v>733</v>
      </c>
      <c r="I31" s="10">
        <v>54</v>
      </c>
      <c r="J31" s="10">
        <v>3</v>
      </c>
      <c r="K31" s="10">
        <v>1</v>
      </c>
      <c r="L31" s="10">
        <v>35</v>
      </c>
      <c r="M31" s="10">
        <f t="shared" si="0"/>
        <v>3</v>
      </c>
      <c r="N31" s="10">
        <v>1</v>
      </c>
      <c r="O31" s="10">
        <f t="shared" si="1"/>
        <v>2</v>
      </c>
      <c r="P31" s="10">
        <v>3</v>
      </c>
      <c r="Q31" s="10">
        <v>12.5</v>
      </c>
      <c r="R31" s="10">
        <f t="shared" si="2"/>
        <v>3</v>
      </c>
      <c r="S31" s="10">
        <v>2</v>
      </c>
      <c r="T31" s="10">
        <v>2</v>
      </c>
      <c r="U31" s="10">
        <v>1</v>
      </c>
      <c r="V31" s="10">
        <v>1</v>
      </c>
      <c r="X31" s="10" t="s">
        <v>31</v>
      </c>
      <c r="Y31" s="10">
        <v>1</v>
      </c>
      <c r="AA31" s="10">
        <v>1</v>
      </c>
      <c r="AB31" s="10" t="s">
        <v>32</v>
      </c>
      <c r="AC31" s="10">
        <v>2</v>
      </c>
      <c r="AE31" s="10">
        <v>1</v>
      </c>
      <c r="AF31" s="10">
        <v>2</v>
      </c>
      <c r="AH31" s="22">
        <v>1</v>
      </c>
      <c r="AJ31" s="10">
        <v>2</v>
      </c>
      <c r="AL31" s="10">
        <v>2</v>
      </c>
      <c r="AO31" s="10" t="s">
        <v>33</v>
      </c>
      <c r="AP31" s="10" t="s">
        <v>34</v>
      </c>
      <c r="AQ31" s="10">
        <v>2</v>
      </c>
      <c r="AS31" s="10">
        <v>1</v>
      </c>
      <c r="AT31" s="10">
        <v>1</v>
      </c>
    </row>
    <row r="32" spans="1:48" s="10" customFormat="1" ht="54">
      <c r="A32" s="10">
        <v>28</v>
      </c>
      <c r="B32" s="21" t="s">
        <v>30</v>
      </c>
      <c r="C32" s="21">
        <v>3</v>
      </c>
      <c r="D32" s="10">
        <v>3</v>
      </c>
      <c r="E32" s="10" t="s">
        <v>35</v>
      </c>
      <c r="F32" s="10" t="s">
        <v>36</v>
      </c>
      <c r="G32" s="10" t="s">
        <v>733</v>
      </c>
      <c r="I32" s="10">
        <v>55</v>
      </c>
      <c r="J32" s="10">
        <v>3</v>
      </c>
      <c r="K32" s="10">
        <v>1</v>
      </c>
      <c r="L32" s="10">
        <v>35</v>
      </c>
      <c r="M32" s="10">
        <f t="shared" si="0"/>
        <v>3</v>
      </c>
      <c r="N32" s="10">
        <v>1.5</v>
      </c>
      <c r="O32" s="10">
        <f t="shared" si="1"/>
        <v>3</v>
      </c>
      <c r="P32" s="10">
        <v>5</v>
      </c>
      <c r="Q32" s="10">
        <v>10</v>
      </c>
      <c r="R32" s="10">
        <f t="shared" si="2"/>
        <v>3</v>
      </c>
      <c r="S32" s="10">
        <v>2</v>
      </c>
      <c r="T32" s="10">
        <v>2</v>
      </c>
      <c r="U32" s="10">
        <v>2</v>
      </c>
      <c r="V32" s="10">
        <v>1</v>
      </c>
      <c r="X32" s="10" t="s">
        <v>37</v>
      </c>
      <c r="Y32" s="10">
        <v>1</v>
      </c>
      <c r="Z32" s="10" t="s">
        <v>38</v>
      </c>
      <c r="AA32" s="10">
        <v>1</v>
      </c>
      <c r="AB32" s="10" t="s">
        <v>39</v>
      </c>
      <c r="AC32" s="10">
        <v>2</v>
      </c>
      <c r="AD32" s="10" t="s">
        <v>40</v>
      </c>
      <c r="AE32" s="10">
        <v>1</v>
      </c>
      <c r="AF32" s="10">
        <v>2</v>
      </c>
      <c r="AG32" s="10" t="s">
        <v>41</v>
      </c>
      <c r="AH32" s="22">
        <v>1</v>
      </c>
      <c r="AI32" s="10" t="s">
        <v>42</v>
      </c>
      <c r="AJ32" s="10">
        <v>1</v>
      </c>
      <c r="AK32" s="10" t="s">
        <v>42</v>
      </c>
      <c r="AL32" s="10">
        <v>1</v>
      </c>
      <c r="AN32" s="10" t="s">
        <v>43</v>
      </c>
      <c r="AO32" s="10" t="s">
        <v>44</v>
      </c>
      <c r="AP32" s="10" t="s">
        <v>780</v>
      </c>
      <c r="AQ32" s="10">
        <v>1</v>
      </c>
      <c r="AR32" s="10" t="s">
        <v>45</v>
      </c>
      <c r="AS32" s="10">
        <v>1</v>
      </c>
      <c r="AT32" s="10">
        <v>1</v>
      </c>
      <c r="AV32" s="10" t="s">
        <v>46</v>
      </c>
    </row>
    <row r="33" spans="1:48" s="10" customFormat="1" ht="40.5">
      <c r="A33" s="10">
        <v>29</v>
      </c>
      <c r="B33" s="21" t="s">
        <v>30</v>
      </c>
      <c r="C33" s="21">
        <v>4</v>
      </c>
      <c r="D33" s="10">
        <v>4</v>
      </c>
      <c r="E33" s="10" t="s">
        <v>783</v>
      </c>
      <c r="F33" s="10" t="s">
        <v>783</v>
      </c>
      <c r="I33" s="10">
        <v>61</v>
      </c>
      <c r="J33" s="10">
        <v>4</v>
      </c>
      <c r="K33" s="10">
        <v>1</v>
      </c>
      <c r="L33" s="10">
        <v>35</v>
      </c>
      <c r="M33" s="10">
        <f t="shared" si="0"/>
        <v>3</v>
      </c>
      <c r="N33" s="10">
        <v>2</v>
      </c>
      <c r="O33" s="10">
        <f t="shared" si="1"/>
        <v>4</v>
      </c>
      <c r="P33" s="10">
        <v>2</v>
      </c>
      <c r="Q33" s="10">
        <v>3</v>
      </c>
      <c r="R33" s="10">
        <f t="shared" si="2"/>
        <v>1</v>
      </c>
      <c r="S33" s="10">
        <v>2</v>
      </c>
      <c r="T33" s="10">
        <v>2</v>
      </c>
      <c r="U33" s="10">
        <v>2</v>
      </c>
      <c r="V33" s="10">
        <v>1</v>
      </c>
      <c r="X33" s="10" t="s">
        <v>47</v>
      </c>
      <c r="Y33" s="10">
        <v>3</v>
      </c>
      <c r="Z33" s="10" t="s">
        <v>48</v>
      </c>
      <c r="AA33" s="10">
        <v>1</v>
      </c>
      <c r="AB33" s="10" t="s">
        <v>49</v>
      </c>
      <c r="AC33" s="10">
        <v>2</v>
      </c>
      <c r="AD33" s="10" t="s">
        <v>50</v>
      </c>
      <c r="AE33" s="10">
        <v>1</v>
      </c>
      <c r="AF33" s="10">
        <v>2</v>
      </c>
      <c r="AG33" s="10" t="s">
        <v>51</v>
      </c>
      <c r="AH33" s="22">
        <v>3</v>
      </c>
      <c r="AI33" s="10" t="s">
        <v>52</v>
      </c>
      <c r="AK33" s="10" t="s">
        <v>53</v>
      </c>
      <c r="AL33" s="10">
        <v>1</v>
      </c>
      <c r="AN33" s="10" t="s">
        <v>54</v>
      </c>
      <c r="AO33" s="10" t="s">
        <v>55</v>
      </c>
      <c r="AP33" s="10" t="s">
        <v>56</v>
      </c>
      <c r="AQ33" s="10">
        <v>2</v>
      </c>
      <c r="AR33" s="10" t="s">
        <v>57</v>
      </c>
      <c r="AS33" s="10">
        <v>1</v>
      </c>
      <c r="AT33" s="10">
        <v>1</v>
      </c>
      <c r="AV33" s="10" t="s">
        <v>58</v>
      </c>
    </row>
    <row r="34" spans="1:46" s="10" customFormat="1" ht="27">
      <c r="A34" s="10">
        <v>30</v>
      </c>
      <c r="B34" s="21" t="s">
        <v>59</v>
      </c>
      <c r="C34" s="21">
        <v>1</v>
      </c>
      <c r="L34" s="10">
        <v>35</v>
      </c>
      <c r="M34" s="10">
        <f t="shared" si="0"/>
        <v>3</v>
      </c>
      <c r="N34" s="10">
        <v>2</v>
      </c>
      <c r="O34" s="10">
        <f t="shared" si="1"/>
        <v>4</v>
      </c>
      <c r="P34" s="10">
        <v>3</v>
      </c>
      <c r="Q34" s="10">
        <v>7.5</v>
      </c>
      <c r="R34" s="10">
        <f t="shared" si="2"/>
        <v>2</v>
      </c>
      <c r="S34" s="10">
        <v>1</v>
      </c>
      <c r="T34" s="10">
        <v>2</v>
      </c>
      <c r="U34" s="10">
        <v>2</v>
      </c>
      <c r="V34" s="10">
        <v>1</v>
      </c>
      <c r="X34" s="10" t="s">
        <v>60</v>
      </c>
      <c r="Y34" s="10">
        <v>3</v>
      </c>
      <c r="AA34" s="10">
        <v>3</v>
      </c>
      <c r="AC34" s="10">
        <v>3</v>
      </c>
      <c r="AD34" s="10" t="s">
        <v>61</v>
      </c>
      <c r="AE34" s="10">
        <v>3</v>
      </c>
      <c r="AF34" s="10">
        <v>2</v>
      </c>
      <c r="AH34" s="22">
        <v>3</v>
      </c>
      <c r="AJ34" s="10">
        <v>2</v>
      </c>
      <c r="AL34" s="10">
        <v>2</v>
      </c>
      <c r="AQ34" s="10">
        <v>3</v>
      </c>
      <c r="AR34" s="10" t="s">
        <v>62</v>
      </c>
      <c r="AS34" s="10">
        <v>1</v>
      </c>
      <c r="AT34" s="10">
        <v>1</v>
      </c>
    </row>
    <row r="35" spans="1:48" s="10" customFormat="1" ht="40.5">
      <c r="A35" s="10">
        <v>31</v>
      </c>
      <c r="B35" s="21" t="s">
        <v>63</v>
      </c>
      <c r="C35" s="21">
        <v>1</v>
      </c>
      <c r="D35" s="10">
        <v>14</v>
      </c>
      <c r="E35" s="10" t="s">
        <v>733</v>
      </c>
      <c r="F35" s="10" t="s">
        <v>733</v>
      </c>
      <c r="I35" s="10">
        <v>31</v>
      </c>
      <c r="J35" s="10">
        <v>1</v>
      </c>
      <c r="K35" s="10">
        <v>2</v>
      </c>
      <c r="L35" s="10">
        <v>34</v>
      </c>
      <c r="M35" s="10">
        <f t="shared" si="0"/>
        <v>2</v>
      </c>
      <c r="N35" s="10">
        <v>1</v>
      </c>
      <c r="O35" s="10">
        <f t="shared" si="1"/>
        <v>2</v>
      </c>
      <c r="P35" s="10">
        <v>3</v>
      </c>
      <c r="Q35" s="10">
        <v>7</v>
      </c>
      <c r="R35" s="10">
        <f t="shared" si="2"/>
        <v>2</v>
      </c>
      <c r="S35" s="10">
        <v>3</v>
      </c>
      <c r="T35" s="10">
        <v>3</v>
      </c>
      <c r="U35" s="10">
        <v>2</v>
      </c>
      <c r="V35" s="10">
        <v>1</v>
      </c>
      <c r="X35" s="10" t="s">
        <v>64</v>
      </c>
      <c r="Y35" s="10">
        <v>3</v>
      </c>
      <c r="AA35" s="10">
        <v>3</v>
      </c>
      <c r="AC35" s="10">
        <v>2</v>
      </c>
      <c r="AE35" s="10">
        <v>1</v>
      </c>
      <c r="AF35" s="10">
        <v>2</v>
      </c>
      <c r="AH35" s="22">
        <v>1</v>
      </c>
      <c r="AJ35" s="10">
        <v>2</v>
      </c>
      <c r="AL35" s="10">
        <v>1</v>
      </c>
      <c r="AQ35" s="10">
        <v>3</v>
      </c>
      <c r="AS35" s="10">
        <v>1</v>
      </c>
      <c r="AV35" s="10" t="s">
        <v>365</v>
      </c>
    </row>
    <row r="36" spans="1:46" s="10" customFormat="1" ht="13.5">
      <c r="A36" s="10">
        <v>32</v>
      </c>
      <c r="B36" s="21" t="s">
        <v>65</v>
      </c>
      <c r="C36" s="21">
        <v>2</v>
      </c>
      <c r="D36" s="10">
        <v>10</v>
      </c>
      <c r="E36" s="10" t="s">
        <v>733</v>
      </c>
      <c r="F36" s="10" t="s">
        <v>733</v>
      </c>
      <c r="I36" s="10">
        <v>37</v>
      </c>
      <c r="J36" s="10">
        <v>1</v>
      </c>
      <c r="K36" s="10">
        <v>1</v>
      </c>
      <c r="L36" s="10">
        <v>35</v>
      </c>
      <c r="M36" s="10">
        <f t="shared" si="0"/>
        <v>3</v>
      </c>
      <c r="N36" s="10">
        <v>1</v>
      </c>
      <c r="O36" s="10">
        <f t="shared" si="1"/>
        <v>2</v>
      </c>
      <c r="P36" s="10">
        <v>3</v>
      </c>
      <c r="Q36" s="10">
        <v>6.5</v>
      </c>
      <c r="R36" s="10">
        <f t="shared" si="2"/>
        <v>2</v>
      </c>
      <c r="S36" s="10">
        <v>3</v>
      </c>
      <c r="T36" s="10">
        <v>3</v>
      </c>
      <c r="U36" s="10">
        <v>1</v>
      </c>
      <c r="V36" s="10">
        <v>1</v>
      </c>
      <c r="X36" s="10" t="s">
        <v>66</v>
      </c>
      <c r="Y36" s="10">
        <v>1</v>
      </c>
      <c r="AA36" s="10">
        <v>1</v>
      </c>
      <c r="AB36" s="10" t="s">
        <v>67</v>
      </c>
      <c r="AC36" s="10">
        <v>2</v>
      </c>
      <c r="AE36" s="10">
        <v>1</v>
      </c>
      <c r="AF36" s="10">
        <v>2</v>
      </c>
      <c r="AH36" s="22">
        <v>1</v>
      </c>
      <c r="AJ36" s="10">
        <v>1</v>
      </c>
      <c r="AK36" s="10" t="s">
        <v>68</v>
      </c>
      <c r="AL36" s="10">
        <v>1</v>
      </c>
      <c r="AP36" s="10" t="s">
        <v>69</v>
      </c>
      <c r="AQ36" s="10">
        <v>3</v>
      </c>
      <c r="AS36" s="10">
        <v>1</v>
      </c>
      <c r="AT36" s="10">
        <v>1</v>
      </c>
    </row>
    <row r="37" spans="1:48" s="10" customFormat="1" ht="27">
      <c r="A37" s="10">
        <v>33</v>
      </c>
      <c r="B37" s="21" t="s">
        <v>65</v>
      </c>
      <c r="C37" s="21">
        <v>3</v>
      </c>
      <c r="D37" s="10">
        <v>2</v>
      </c>
      <c r="E37" s="10" t="s">
        <v>36</v>
      </c>
      <c r="F37" s="10" t="s">
        <v>36</v>
      </c>
      <c r="I37" s="10">
        <v>41</v>
      </c>
      <c r="J37" s="10">
        <v>2</v>
      </c>
      <c r="K37" s="10">
        <v>1</v>
      </c>
      <c r="L37" s="10">
        <v>35</v>
      </c>
      <c r="M37" s="10">
        <f t="shared" si="0"/>
        <v>3</v>
      </c>
      <c r="N37" s="10">
        <v>1</v>
      </c>
      <c r="O37" s="10">
        <f t="shared" si="1"/>
        <v>2</v>
      </c>
      <c r="P37" s="10">
        <v>2</v>
      </c>
      <c r="Q37" s="10">
        <v>2</v>
      </c>
      <c r="R37" s="10">
        <f t="shared" si="2"/>
        <v>1</v>
      </c>
      <c r="S37" s="10">
        <v>3</v>
      </c>
      <c r="T37" s="10">
        <v>3</v>
      </c>
      <c r="U37" s="10">
        <v>2</v>
      </c>
      <c r="V37" s="10">
        <v>2</v>
      </c>
      <c r="W37" s="10" t="s">
        <v>70</v>
      </c>
      <c r="X37" s="10" t="s">
        <v>71</v>
      </c>
      <c r="Y37" s="10">
        <v>3</v>
      </c>
      <c r="AA37" s="10">
        <v>1</v>
      </c>
      <c r="AB37" s="10" t="s">
        <v>72</v>
      </c>
      <c r="AC37" s="10">
        <v>3</v>
      </c>
      <c r="AE37" s="10">
        <v>2</v>
      </c>
      <c r="AF37" s="10">
        <v>1</v>
      </c>
      <c r="AH37" s="22">
        <v>3</v>
      </c>
      <c r="AJ37" s="10">
        <v>2</v>
      </c>
      <c r="AL37" s="10">
        <v>1</v>
      </c>
      <c r="AO37" s="10" t="s">
        <v>73</v>
      </c>
      <c r="AP37" s="10" t="s">
        <v>780</v>
      </c>
      <c r="AQ37" s="10">
        <v>2</v>
      </c>
      <c r="AS37" s="10">
        <v>5</v>
      </c>
      <c r="AT37" s="10">
        <v>1</v>
      </c>
      <c r="AV37" s="10" t="s">
        <v>74</v>
      </c>
    </row>
    <row r="38" spans="1:47" s="10" customFormat="1" ht="54">
      <c r="A38" s="10">
        <v>34</v>
      </c>
      <c r="B38" s="21" t="s">
        <v>65</v>
      </c>
      <c r="C38" s="21">
        <v>4</v>
      </c>
      <c r="D38" s="10">
        <v>13</v>
      </c>
      <c r="E38" s="10" t="s">
        <v>75</v>
      </c>
      <c r="F38" s="10" t="s">
        <v>75</v>
      </c>
      <c r="I38" s="10">
        <v>44</v>
      </c>
      <c r="J38" s="10">
        <v>2</v>
      </c>
      <c r="K38" s="10">
        <v>1</v>
      </c>
      <c r="L38" s="10">
        <v>35</v>
      </c>
      <c r="M38" s="10">
        <f t="shared" si="0"/>
        <v>3</v>
      </c>
      <c r="N38" s="10">
        <v>1</v>
      </c>
      <c r="O38" s="10">
        <f t="shared" si="1"/>
        <v>2</v>
      </c>
      <c r="P38" s="10">
        <v>5</v>
      </c>
      <c r="Q38" s="10">
        <v>10</v>
      </c>
      <c r="R38" s="10">
        <f t="shared" si="2"/>
        <v>3</v>
      </c>
      <c r="S38" s="10">
        <v>2</v>
      </c>
      <c r="T38" s="10">
        <v>2</v>
      </c>
      <c r="U38" s="10">
        <v>1</v>
      </c>
      <c r="V38" s="10">
        <v>1</v>
      </c>
      <c r="X38" s="10" t="s">
        <v>76</v>
      </c>
      <c r="Y38" s="10">
        <v>1</v>
      </c>
      <c r="AA38" s="10">
        <v>1</v>
      </c>
      <c r="AB38" s="10" t="s">
        <v>77</v>
      </c>
      <c r="AC38" s="10">
        <v>2</v>
      </c>
      <c r="AE38" s="10">
        <v>1</v>
      </c>
      <c r="AF38" s="10">
        <v>2</v>
      </c>
      <c r="AG38" s="10" t="s">
        <v>78</v>
      </c>
      <c r="AH38" s="22">
        <v>3</v>
      </c>
      <c r="AJ38" s="10">
        <v>2</v>
      </c>
      <c r="AL38" s="10">
        <v>2</v>
      </c>
      <c r="AM38" s="10">
        <v>3</v>
      </c>
      <c r="AO38" s="10" t="s">
        <v>1668</v>
      </c>
      <c r="AP38" s="10" t="s">
        <v>80</v>
      </c>
      <c r="AQ38" s="10">
        <v>3</v>
      </c>
      <c r="AS38" s="10">
        <v>1</v>
      </c>
      <c r="AT38" s="10">
        <v>2</v>
      </c>
      <c r="AU38" s="10" t="s">
        <v>81</v>
      </c>
    </row>
    <row r="39" spans="1:48" s="10" customFormat="1" ht="40.5">
      <c r="A39" s="10">
        <v>35</v>
      </c>
      <c r="B39" s="21" t="s">
        <v>65</v>
      </c>
      <c r="C39" s="21">
        <v>5</v>
      </c>
      <c r="D39" s="10">
        <v>9</v>
      </c>
      <c r="E39" s="10" t="s">
        <v>36</v>
      </c>
      <c r="F39" s="10" t="s">
        <v>36</v>
      </c>
      <c r="I39" s="10">
        <v>46</v>
      </c>
      <c r="J39" s="10">
        <v>2</v>
      </c>
      <c r="K39" s="10">
        <v>1</v>
      </c>
      <c r="L39" s="10">
        <v>35</v>
      </c>
      <c r="M39" s="10">
        <f t="shared" si="0"/>
        <v>3</v>
      </c>
      <c r="N39" s="10">
        <v>1</v>
      </c>
      <c r="O39" s="10">
        <f t="shared" si="1"/>
        <v>2</v>
      </c>
      <c r="P39" s="10">
        <v>5</v>
      </c>
      <c r="Q39" s="10">
        <v>10</v>
      </c>
      <c r="R39" s="10">
        <f t="shared" si="2"/>
        <v>3</v>
      </c>
      <c r="S39" s="10">
        <v>3</v>
      </c>
      <c r="T39" s="10">
        <v>3</v>
      </c>
      <c r="U39" s="10">
        <v>2</v>
      </c>
      <c r="V39" s="10">
        <v>1</v>
      </c>
      <c r="X39" s="10" t="s">
        <v>82</v>
      </c>
      <c r="Y39" s="10">
        <v>3</v>
      </c>
      <c r="AA39" s="10">
        <v>1</v>
      </c>
      <c r="AB39" s="10" t="s">
        <v>27</v>
      </c>
      <c r="AD39" s="10">
        <v>1</v>
      </c>
      <c r="AE39" s="10">
        <v>1</v>
      </c>
      <c r="AF39" s="10">
        <v>2</v>
      </c>
      <c r="AH39" s="22">
        <v>1</v>
      </c>
      <c r="AI39" s="10" t="s">
        <v>83</v>
      </c>
      <c r="AJ39" s="10">
        <v>1</v>
      </c>
      <c r="AL39" s="10">
        <v>1</v>
      </c>
      <c r="AM39" s="10">
        <v>2</v>
      </c>
      <c r="AO39" s="10" t="s">
        <v>84</v>
      </c>
      <c r="AP39" s="10" t="s">
        <v>85</v>
      </c>
      <c r="AQ39" s="10">
        <v>1</v>
      </c>
      <c r="AS39" s="10">
        <v>2</v>
      </c>
      <c r="AT39" s="10">
        <v>1</v>
      </c>
      <c r="AV39" s="10" t="s">
        <v>86</v>
      </c>
    </row>
    <row r="40" spans="1:46" s="10" customFormat="1" ht="13.5">
      <c r="A40" s="10">
        <v>36</v>
      </c>
      <c r="B40" s="21" t="s">
        <v>65</v>
      </c>
      <c r="C40" s="21">
        <v>6</v>
      </c>
      <c r="D40" s="10">
        <v>8</v>
      </c>
      <c r="E40" s="10" t="s">
        <v>733</v>
      </c>
      <c r="F40" s="10" t="s">
        <v>733</v>
      </c>
      <c r="I40" s="10">
        <v>49</v>
      </c>
      <c r="J40" s="10">
        <v>2</v>
      </c>
      <c r="K40" s="10">
        <v>1</v>
      </c>
      <c r="L40" s="10">
        <v>35</v>
      </c>
      <c r="M40" s="10">
        <f t="shared" si="0"/>
        <v>3</v>
      </c>
      <c r="N40" s="10">
        <v>1</v>
      </c>
      <c r="O40" s="10">
        <f t="shared" si="1"/>
        <v>2</v>
      </c>
      <c r="P40" s="10">
        <v>3</v>
      </c>
      <c r="Q40" s="10">
        <v>10</v>
      </c>
      <c r="R40" s="10">
        <f t="shared" si="2"/>
        <v>3</v>
      </c>
      <c r="S40" s="10">
        <v>3</v>
      </c>
      <c r="T40" s="10">
        <v>3</v>
      </c>
      <c r="U40" s="10">
        <v>1</v>
      </c>
      <c r="V40" s="10">
        <v>1</v>
      </c>
      <c r="Y40" s="10">
        <v>3</v>
      </c>
      <c r="AA40" s="10">
        <v>2</v>
      </c>
      <c r="AC40" s="10">
        <v>3</v>
      </c>
      <c r="AE40" s="10">
        <v>2</v>
      </c>
      <c r="AF40" s="10">
        <v>2</v>
      </c>
      <c r="AH40" s="22">
        <v>1</v>
      </c>
      <c r="AJ40" s="10">
        <v>2</v>
      </c>
      <c r="AL40" s="10">
        <v>1</v>
      </c>
      <c r="AO40" s="10" t="s">
        <v>87</v>
      </c>
      <c r="AP40" s="10" t="s">
        <v>88</v>
      </c>
      <c r="AQ40" s="10">
        <v>3</v>
      </c>
      <c r="AS40" s="10">
        <v>1</v>
      </c>
      <c r="AT40" s="10">
        <v>2</v>
      </c>
    </row>
    <row r="41" spans="1:48" s="10" customFormat="1" ht="27">
      <c r="A41" s="10">
        <v>37</v>
      </c>
      <c r="B41" s="21" t="s">
        <v>65</v>
      </c>
      <c r="C41" s="21">
        <v>7</v>
      </c>
      <c r="D41" s="10">
        <v>11</v>
      </c>
      <c r="E41" s="10" t="s">
        <v>733</v>
      </c>
      <c r="F41" s="10" t="s">
        <v>733</v>
      </c>
      <c r="I41" s="10">
        <v>53</v>
      </c>
      <c r="J41" s="10">
        <v>3</v>
      </c>
      <c r="K41" s="10">
        <v>1</v>
      </c>
      <c r="L41" s="10">
        <v>35</v>
      </c>
      <c r="M41" s="10">
        <f t="shared" si="0"/>
        <v>3</v>
      </c>
      <c r="N41" s="10">
        <v>1</v>
      </c>
      <c r="O41" s="10">
        <f t="shared" si="1"/>
        <v>2</v>
      </c>
      <c r="P41" s="10">
        <v>4</v>
      </c>
      <c r="Q41" s="10">
        <v>5</v>
      </c>
      <c r="R41" s="10">
        <f t="shared" si="2"/>
        <v>2</v>
      </c>
      <c r="S41" s="10">
        <v>2</v>
      </c>
      <c r="T41" s="10">
        <v>3</v>
      </c>
      <c r="U41" s="10">
        <v>1</v>
      </c>
      <c r="V41" s="10">
        <v>1</v>
      </c>
      <c r="Y41" s="10">
        <v>3</v>
      </c>
      <c r="AA41" s="10">
        <v>1</v>
      </c>
      <c r="AB41" s="10" t="s">
        <v>89</v>
      </c>
      <c r="AC41" s="10">
        <v>2</v>
      </c>
      <c r="AE41" s="10">
        <v>1</v>
      </c>
      <c r="AF41" s="10">
        <v>2</v>
      </c>
      <c r="AH41" s="22">
        <v>1</v>
      </c>
      <c r="AJ41" s="10">
        <v>2</v>
      </c>
      <c r="AL41" s="10">
        <v>1</v>
      </c>
      <c r="AM41" s="10">
        <v>3</v>
      </c>
      <c r="AO41" s="10" t="s">
        <v>1669</v>
      </c>
      <c r="AP41" s="10" t="s">
        <v>88</v>
      </c>
      <c r="AQ41" s="10">
        <v>3</v>
      </c>
      <c r="AS41" s="10">
        <v>1</v>
      </c>
      <c r="AT41" s="10">
        <v>1</v>
      </c>
      <c r="AV41" s="10" t="s">
        <v>90</v>
      </c>
    </row>
    <row r="42" spans="1:47" s="10" customFormat="1" ht="54">
      <c r="A42" s="10">
        <v>38</v>
      </c>
      <c r="B42" s="21" t="s">
        <v>65</v>
      </c>
      <c r="C42" s="21">
        <v>8</v>
      </c>
      <c r="D42" s="10">
        <v>5</v>
      </c>
      <c r="I42" s="10">
        <v>58</v>
      </c>
      <c r="J42" s="10">
        <v>3</v>
      </c>
      <c r="K42" s="10">
        <v>1</v>
      </c>
      <c r="L42" s="10">
        <v>35</v>
      </c>
      <c r="M42" s="10">
        <f t="shared" si="0"/>
        <v>3</v>
      </c>
      <c r="N42" s="10">
        <v>0.75</v>
      </c>
      <c r="O42" s="10">
        <f t="shared" si="1"/>
        <v>1</v>
      </c>
      <c r="P42" s="10">
        <v>1</v>
      </c>
      <c r="Q42" s="10">
        <v>3</v>
      </c>
      <c r="R42" s="10">
        <f t="shared" si="2"/>
        <v>1</v>
      </c>
      <c r="S42" s="10">
        <v>2</v>
      </c>
      <c r="T42" s="10">
        <v>3</v>
      </c>
      <c r="U42" s="10">
        <v>1</v>
      </c>
      <c r="V42" s="10">
        <v>1</v>
      </c>
      <c r="X42" s="10" t="s">
        <v>91</v>
      </c>
      <c r="Y42" s="10">
        <v>1</v>
      </c>
      <c r="Z42" s="10" t="s">
        <v>92</v>
      </c>
      <c r="AA42" s="10">
        <v>3</v>
      </c>
      <c r="AC42" s="10">
        <v>2</v>
      </c>
      <c r="AE42" s="10">
        <v>3</v>
      </c>
      <c r="AF42" s="10">
        <v>1</v>
      </c>
      <c r="AH42" s="22">
        <v>2</v>
      </c>
      <c r="AJ42" s="10">
        <v>1</v>
      </c>
      <c r="AK42" s="10" t="s">
        <v>93</v>
      </c>
      <c r="AL42" s="10">
        <v>1</v>
      </c>
      <c r="AP42" s="10" t="s">
        <v>94</v>
      </c>
      <c r="AQ42" s="10">
        <v>1</v>
      </c>
      <c r="AS42" s="10">
        <v>2</v>
      </c>
      <c r="AT42" s="10">
        <v>2</v>
      </c>
      <c r="AU42" s="10" t="s">
        <v>95</v>
      </c>
    </row>
    <row r="43" spans="1:48" s="10" customFormat="1" ht="27">
      <c r="A43" s="10">
        <v>39</v>
      </c>
      <c r="B43" s="21" t="s">
        <v>65</v>
      </c>
      <c r="C43" s="21">
        <v>9</v>
      </c>
      <c r="D43" s="10">
        <v>6</v>
      </c>
      <c r="E43" s="10" t="s">
        <v>733</v>
      </c>
      <c r="F43" s="10" t="s">
        <v>733</v>
      </c>
      <c r="I43" s="10">
        <v>61</v>
      </c>
      <c r="J43" s="10">
        <v>4</v>
      </c>
      <c r="K43" s="10">
        <v>1</v>
      </c>
      <c r="L43" s="10">
        <v>35</v>
      </c>
      <c r="M43" s="10">
        <f t="shared" si="0"/>
        <v>3</v>
      </c>
      <c r="N43" s="10">
        <v>1.5</v>
      </c>
      <c r="O43" s="10">
        <f t="shared" si="1"/>
        <v>3</v>
      </c>
      <c r="P43" s="10">
        <v>10</v>
      </c>
      <c r="Q43" s="10">
        <v>45</v>
      </c>
      <c r="R43" s="10">
        <f t="shared" si="2"/>
        <v>4</v>
      </c>
      <c r="S43" s="10">
        <v>2</v>
      </c>
      <c r="T43" s="10">
        <v>1</v>
      </c>
      <c r="U43" s="10">
        <v>2</v>
      </c>
      <c r="V43" s="10">
        <v>1</v>
      </c>
      <c r="X43" s="10" t="s">
        <v>96</v>
      </c>
      <c r="Y43" s="10">
        <v>2</v>
      </c>
      <c r="Z43" s="10" t="s">
        <v>97</v>
      </c>
      <c r="AA43" s="10">
        <v>1</v>
      </c>
      <c r="AB43" s="10" t="s">
        <v>98</v>
      </c>
      <c r="AC43" s="10">
        <v>3</v>
      </c>
      <c r="AD43" s="10" t="s">
        <v>99</v>
      </c>
      <c r="AE43" s="10">
        <v>3</v>
      </c>
      <c r="AF43" s="10">
        <v>2</v>
      </c>
      <c r="AG43" s="10" t="s">
        <v>100</v>
      </c>
      <c r="AH43" s="22">
        <v>1</v>
      </c>
      <c r="AJ43" s="10">
        <v>2</v>
      </c>
      <c r="AL43" s="10">
        <v>2</v>
      </c>
      <c r="AN43" s="10" t="s">
        <v>101</v>
      </c>
      <c r="AO43" s="10" t="s">
        <v>102</v>
      </c>
      <c r="AP43" s="10" t="s">
        <v>102</v>
      </c>
      <c r="AQ43" s="10">
        <v>1</v>
      </c>
      <c r="AR43" s="10" t="s">
        <v>103</v>
      </c>
      <c r="AS43" s="10">
        <v>3</v>
      </c>
      <c r="AT43" s="10">
        <v>2</v>
      </c>
      <c r="AU43" s="10" t="s">
        <v>104</v>
      </c>
      <c r="AV43" s="10" t="s">
        <v>105</v>
      </c>
    </row>
    <row r="44" spans="1:46" s="10" customFormat="1" ht="13.5">
      <c r="A44" s="10">
        <v>40</v>
      </c>
      <c r="B44" s="21" t="s">
        <v>65</v>
      </c>
      <c r="C44" s="21">
        <v>10</v>
      </c>
      <c r="D44" s="10">
        <v>1</v>
      </c>
      <c r="E44" s="10" t="s">
        <v>11</v>
      </c>
      <c r="F44" s="10" t="s">
        <v>11</v>
      </c>
      <c r="I44" s="10">
        <v>62</v>
      </c>
      <c r="J44" s="10">
        <v>4</v>
      </c>
      <c r="K44" s="10">
        <v>1</v>
      </c>
      <c r="L44" s="10">
        <v>35</v>
      </c>
      <c r="M44" s="10">
        <f t="shared" si="0"/>
        <v>3</v>
      </c>
      <c r="N44" s="10">
        <v>1</v>
      </c>
      <c r="O44" s="10">
        <f t="shared" si="1"/>
        <v>2</v>
      </c>
      <c r="P44" s="10">
        <v>1</v>
      </c>
      <c r="Q44" s="10">
        <v>3.5</v>
      </c>
      <c r="R44" s="10">
        <f t="shared" si="2"/>
        <v>1</v>
      </c>
      <c r="S44" s="10">
        <v>2</v>
      </c>
      <c r="T44" s="10">
        <v>2</v>
      </c>
      <c r="U44" s="10">
        <v>1</v>
      </c>
      <c r="V44" s="10">
        <v>1</v>
      </c>
      <c r="X44" s="10" t="s">
        <v>106</v>
      </c>
      <c r="Y44" s="10">
        <v>2</v>
      </c>
      <c r="Z44" s="10" t="s">
        <v>107</v>
      </c>
      <c r="AA44" s="10">
        <v>3</v>
      </c>
      <c r="AC44" s="10">
        <v>2</v>
      </c>
      <c r="AE44" s="10">
        <v>3</v>
      </c>
      <c r="AF44" s="10">
        <v>1</v>
      </c>
      <c r="AH44" s="22">
        <v>3</v>
      </c>
      <c r="AJ44" s="10">
        <v>2</v>
      </c>
      <c r="AL44" s="10">
        <v>2</v>
      </c>
      <c r="AQ44" s="10">
        <v>3</v>
      </c>
      <c r="AS44" s="10">
        <v>2</v>
      </c>
      <c r="AT44" s="10">
        <v>1</v>
      </c>
    </row>
    <row r="45" spans="1:48" s="10" customFormat="1" ht="27">
      <c r="A45" s="23">
        <v>41</v>
      </c>
      <c r="B45" s="21" t="s">
        <v>65</v>
      </c>
      <c r="C45" s="21">
        <v>11</v>
      </c>
      <c r="D45" s="23">
        <v>12</v>
      </c>
      <c r="E45" s="23" t="s">
        <v>108</v>
      </c>
      <c r="F45" s="23" t="s">
        <v>108</v>
      </c>
      <c r="G45" s="23"/>
      <c r="H45" s="23"/>
      <c r="I45" s="23">
        <v>63</v>
      </c>
      <c r="J45" s="10">
        <v>4</v>
      </c>
      <c r="K45" s="23">
        <v>1</v>
      </c>
      <c r="L45" s="23">
        <v>35</v>
      </c>
      <c r="M45" s="10">
        <f t="shared" si="0"/>
        <v>3</v>
      </c>
      <c r="N45" s="23">
        <v>1.5</v>
      </c>
      <c r="O45" s="10">
        <f t="shared" si="1"/>
        <v>3</v>
      </c>
      <c r="P45" s="23">
        <v>3</v>
      </c>
      <c r="Q45" s="23">
        <v>7.5</v>
      </c>
      <c r="R45" s="10">
        <f t="shared" si="2"/>
        <v>2</v>
      </c>
      <c r="S45" s="23">
        <v>2</v>
      </c>
      <c r="T45" s="23">
        <v>3</v>
      </c>
      <c r="U45" s="23">
        <v>2</v>
      </c>
      <c r="V45" s="23">
        <v>1</v>
      </c>
      <c r="X45" s="10" t="s">
        <v>109</v>
      </c>
      <c r="Y45" s="10">
        <v>3</v>
      </c>
      <c r="AA45" s="10">
        <v>1</v>
      </c>
      <c r="AB45" s="10" t="s">
        <v>110</v>
      </c>
      <c r="AC45" s="10">
        <v>1</v>
      </c>
      <c r="AE45" s="10">
        <v>1</v>
      </c>
      <c r="AF45" s="10">
        <v>2</v>
      </c>
      <c r="AH45" s="22">
        <v>3</v>
      </c>
      <c r="AI45" s="10" t="s">
        <v>111</v>
      </c>
      <c r="AJ45" s="10">
        <v>2</v>
      </c>
      <c r="AK45" s="10" t="s">
        <v>112</v>
      </c>
      <c r="AL45" s="10">
        <v>2</v>
      </c>
      <c r="AM45" s="10">
        <v>1</v>
      </c>
      <c r="AN45" s="10" t="s">
        <v>113</v>
      </c>
      <c r="AO45" s="10" t="s">
        <v>114</v>
      </c>
      <c r="AP45" s="10" t="s">
        <v>115</v>
      </c>
      <c r="AQ45" s="10">
        <v>2</v>
      </c>
      <c r="AR45" s="10" t="s">
        <v>116</v>
      </c>
      <c r="AS45" s="10">
        <v>2</v>
      </c>
      <c r="AT45" s="10">
        <v>1</v>
      </c>
      <c r="AV45" s="10" t="s">
        <v>117</v>
      </c>
    </row>
    <row r="46" spans="1:48" s="10" customFormat="1" ht="40.5">
      <c r="A46" s="23">
        <v>42</v>
      </c>
      <c r="B46" s="21" t="s">
        <v>65</v>
      </c>
      <c r="C46" s="21">
        <v>12</v>
      </c>
      <c r="D46" s="23">
        <v>4</v>
      </c>
      <c r="E46" s="23" t="s">
        <v>118</v>
      </c>
      <c r="F46" s="23" t="s">
        <v>118</v>
      </c>
      <c r="G46" s="23"/>
      <c r="H46" s="23"/>
      <c r="I46" s="23">
        <v>63</v>
      </c>
      <c r="J46" s="10">
        <v>4</v>
      </c>
      <c r="K46" s="23">
        <v>1</v>
      </c>
      <c r="L46" s="23">
        <v>35</v>
      </c>
      <c r="M46" s="10">
        <f t="shared" si="0"/>
        <v>3</v>
      </c>
      <c r="N46" s="23">
        <v>1.5</v>
      </c>
      <c r="O46" s="10">
        <f t="shared" si="1"/>
        <v>3</v>
      </c>
      <c r="P46" s="23">
        <v>2</v>
      </c>
      <c r="Q46" s="23">
        <v>5</v>
      </c>
      <c r="R46" s="10">
        <f t="shared" si="2"/>
        <v>2</v>
      </c>
      <c r="S46" s="23">
        <v>3</v>
      </c>
      <c r="T46" s="23">
        <v>3</v>
      </c>
      <c r="U46" s="23">
        <v>3</v>
      </c>
      <c r="V46" s="23">
        <v>1</v>
      </c>
      <c r="X46" s="10" t="s">
        <v>119</v>
      </c>
      <c r="Y46" s="10">
        <v>1</v>
      </c>
      <c r="Z46" s="10" t="s">
        <v>120</v>
      </c>
      <c r="AA46" s="10">
        <v>1</v>
      </c>
      <c r="AB46" s="10" t="s">
        <v>121</v>
      </c>
      <c r="AC46" s="10">
        <v>2</v>
      </c>
      <c r="AE46" s="10">
        <v>1</v>
      </c>
      <c r="AF46" s="10">
        <v>2</v>
      </c>
      <c r="AH46" s="22">
        <v>2</v>
      </c>
      <c r="AI46" s="10" t="s">
        <v>122</v>
      </c>
      <c r="AJ46" s="10">
        <v>2</v>
      </c>
      <c r="AK46" s="10" t="s">
        <v>122</v>
      </c>
      <c r="AL46" s="10">
        <v>1</v>
      </c>
      <c r="AM46" s="10">
        <v>3</v>
      </c>
      <c r="AN46" s="10" t="s">
        <v>123</v>
      </c>
      <c r="AO46" s="10" t="s">
        <v>124</v>
      </c>
      <c r="AP46" s="10" t="s">
        <v>125</v>
      </c>
      <c r="AQ46" s="10">
        <v>3</v>
      </c>
      <c r="AS46" s="10">
        <v>1</v>
      </c>
      <c r="AT46" s="10">
        <v>1</v>
      </c>
      <c r="AV46" s="10" t="s">
        <v>126</v>
      </c>
    </row>
    <row r="47" spans="1:48" s="10" customFormat="1" ht="40.5">
      <c r="A47" s="23">
        <v>43</v>
      </c>
      <c r="B47" s="21" t="s">
        <v>65</v>
      </c>
      <c r="C47" s="21">
        <v>13</v>
      </c>
      <c r="D47" s="23">
        <v>3</v>
      </c>
      <c r="E47" s="23" t="s">
        <v>733</v>
      </c>
      <c r="F47" s="23" t="s">
        <v>733</v>
      </c>
      <c r="G47" s="23"/>
      <c r="H47" s="23"/>
      <c r="I47" s="23">
        <v>77</v>
      </c>
      <c r="J47" s="10">
        <v>5</v>
      </c>
      <c r="K47" s="23">
        <v>1</v>
      </c>
      <c r="L47" s="23">
        <v>35</v>
      </c>
      <c r="M47" s="10">
        <f t="shared" si="0"/>
        <v>3</v>
      </c>
      <c r="N47" s="10">
        <f>40/60</f>
        <v>0.6666666666666666</v>
      </c>
      <c r="O47" s="10">
        <f t="shared" si="1"/>
        <v>1</v>
      </c>
      <c r="P47" s="23">
        <v>6</v>
      </c>
      <c r="Q47" s="23">
        <v>7.5</v>
      </c>
      <c r="R47" s="10">
        <f t="shared" si="2"/>
        <v>2</v>
      </c>
      <c r="S47" s="23">
        <v>3</v>
      </c>
      <c r="T47" s="23">
        <v>2</v>
      </c>
      <c r="U47" s="23">
        <v>1</v>
      </c>
      <c r="V47" s="23">
        <v>1</v>
      </c>
      <c r="X47" s="10" t="s">
        <v>76</v>
      </c>
      <c r="Y47" s="10">
        <v>3</v>
      </c>
      <c r="AA47" s="10">
        <v>3</v>
      </c>
      <c r="AB47" s="10" t="s">
        <v>127</v>
      </c>
      <c r="AC47" s="10">
        <v>2</v>
      </c>
      <c r="AD47" s="10" t="s">
        <v>128</v>
      </c>
      <c r="AE47" s="10">
        <v>3</v>
      </c>
      <c r="AF47" s="10">
        <v>1</v>
      </c>
      <c r="AG47" s="10" t="s">
        <v>129</v>
      </c>
      <c r="AH47" s="22">
        <v>3</v>
      </c>
      <c r="AJ47" s="10">
        <v>2</v>
      </c>
      <c r="AL47" s="10">
        <v>2</v>
      </c>
      <c r="AN47" s="10" t="s">
        <v>130</v>
      </c>
      <c r="AP47" s="10" t="s">
        <v>131</v>
      </c>
      <c r="AQ47" s="10">
        <v>1</v>
      </c>
      <c r="AS47" s="10">
        <v>1</v>
      </c>
      <c r="AT47" s="10">
        <v>3</v>
      </c>
      <c r="AU47" s="10" t="s">
        <v>132</v>
      </c>
      <c r="AV47" s="10" t="s">
        <v>133</v>
      </c>
    </row>
    <row r="48" spans="1:48" s="10" customFormat="1" ht="13.5">
      <c r="A48" s="23">
        <v>44</v>
      </c>
      <c r="B48" s="21" t="s">
        <v>134</v>
      </c>
      <c r="C48" s="21">
        <v>1</v>
      </c>
      <c r="D48" s="23">
        <v>4</v>
      </c>
      <c r="E48" s="23" t="s">
        <v>733</v>
      </c>
      <c r="F48" s="23" t="s">
        <v>733</v>
      </c>
      <c r="G48" s="23"/>
      <c r="H48" s="23"/>
      <c r="I48" s="23">
        <v>59</v>
      </c>
      <c r="J48" s="10">
        <v>3</v>
      </c>
      <c r="K48" s="23">
        <v>1</v>
      </c>
      <c r="L48" s="23">
        <v>40</v>
      </c>
      <c r="M48" s="10">
        <f t="shared" si="0"/>
        <v>4</v>
      </c>
      <c r="N48" s="23">
        <v>1</v>
      </c>
      <c r="O48" s="10">
        <f t="shared" si="1"/>
        <v>2</v>
      </c>
      <c r="P48" s="23">
        <v>4</v>
      </c>
      <c r="Q48" s="23">
        <v>7.5</v>
      </c>
      <c r="R48" s="10">
        <f t="shared" si="2"/>
        <v>2</v>
      </c>
      <c r="S48" s="23">
        <v>2</v>
      </c>
      <c r="T48" s="23">
        <v>3</v>
      </c>
      <c r="U48" s="23">
        <v>2</v>
      </c>
      <c r="V48" s="23">
        <v>1</v>
      </c>
      <c r="X48" s="10" t="s">
        <v>135</v>
      </c>
      <c r="Y48" s="10">
        <v>1</v>
      </c>
      <c r="AA48" s="10">
        <v>1</v>
      </c>
      <c r="AB48" s="10" t="s">
        <v>136</v>
      </c>
      <c r="AC48" s="10">
        <v>2</v>
      </c>
      <c r="AE48" s="10">
        <v>1</v>
      </c>
      <c r="AF48" s="10">
        <v>2</v>
      </c>
      <c r="AH48" s="22">
        <v>1</v>
      </c>
      <c r="AJ48" s="10">
        <v>2</v>
      </c>
      <c r="AL48" s="10">
        <v>1</v>
      </c>
      <c r="AP48" s="10" t="s">
        <v>125</v>
      </c>
      <c r="AQ48" s="10">
        <v>3</v>
      </c>
      <c r="AS48" s="10">
        <v>1</v>
      </c>
      <c r="AT48" s="10">
        <v>3</v>
      </c>
      <c r="AU48" s="10" t="s">
        <v>137</v>
      </c>
      <c r="AV48" s="10" t="s">
        <v>138</v>
      </c>
    </row>
    <row r="49" spans="1:48" s="10" customFormat="1" ht="40.5">
      <c r="A49" s="23">
        <v>45</v>
      </c>
      <c r="B49" s="21" t="s">
        <v>139</v>
      </c>
      <c r="C49" s="21">
        <v>2</v>
      </c>
      <c r="D49" s="23"/>
      <c r="E49" s="23" t="s">
        <v>140</v>
      </c>
      <c r="F49" s="23" t="s">
        <v>771</v>
      </c>
      <c r="G49" s="23" t="s">
        <v>832</v>
      </c>
      <c r="H49" s="23"/>
      <c r="I49" s="23">
        <v>56</v>
      </c>
      <c r="J49" s="10">
        <v>3</v>
      </c>
      <c r="K49" s="23">
        <v>1</v>
      </c>
      <c r="L49" s="23">
        <v>40</v>
      </c>
      <c r="M49" s="10">
        <f t="shared" si="0"/>
        <v>4</v>
      </c>
      <c r="N49" s="23">
        <v>1</v>
      </c>
      <c r="O49" s="10">
        <f t="shared" si="1"/>
        <v>2</v>
      </c>
      <c r="P49" s="23">
        <v>1</v>
      </c>
      <c r="Q49" s="23">
        <v>6</v>
      </c>
      <c r="R49" s="10">
        <f t="shared" si="2"/>
        <v>2</v>
      </c>
      <c r="S49" s="23">
        <v>2</v>
      </c>
      <c r="T49" s="23">
        <v>3</v>
      </c>
      <c r="U49" s="23">
        <v>2</v>
      </c>
      <c r="V49" s="23">
        <v>1</v>
      </c>
      <c r="X49" s="10" t="s">
        <v>141</v>
      </c>
      <c r="Y49" s="10">
        <v>1</v>
      </c>
      <c r="AA49" s="10">
        <v>1</v>
      </c>
      <c r="AB49" s="10" t="s">
        <v>142</v>
      </c>
      <c r="AC49" s="10">
        <v>1</v>
      </c>
      <c r="AE49" s="10">
        <v>1</v>
      </c>
      <c r="AF49" s="10">
        <v>1</v>
      </c>
      <c r="AG49" s="10" t="s">
        <v>143</v>
      </c>
      <c r="AH49" s="22">
        <v>3</v>
      </c>
      <c r="AI49" s="10" t="s">
        <v>144</v>
      </c>
      <c r="AJ49" s="10">
        <v>2</v>
      </c>
      <c r="AK49" s="10" t="s">
        <v>145</v>
      </c>
      <c r="AL49" s="10">
        <v>1</v>
      </c>
      <c r="AM49" s="10">
        <v>3</v>
      </c>
      <c r="AN49" s="10" t="s">
        <v>145</v>
      </c>
      <c r="AO49" s="10" t="s">
        <v>146</v>
      </c>
      <c r="AP49" s="10" t="s">
        <v>147</v>
      </c>
      <c r="AQ49" s="10">
        <v>1</v>
      </c>
      <c r="AS49" s="10">
        <v>2</v>
      </c>
      <c r="AT49" s="10">
        <v>1</v>
      </c>
      <c r="AU49" s="10" t="s">
        <v>148</v>
      </c>
      <c r="AV49" s="10" t="s">
        <v>149</v>
      </c>
    </row>
    <row r="50" spans="1:48" s="10" customFormat="1" ht="40.5">
      <c r="A50" s="23">
        <v>46</v>
      </c>
      <c r="B50" s="21" t="s">
        <v>139</v>
      </c>
      <c r="C50" s="21">
        <v>3</v>
      </c>
      <c r="D50" s="23"/>
      <c r="E50" s="23" t="s">
        <v>150</v>
      </c>
      <c r="F50" s="23" t="s">
        <v>733</v>
      </c>
      <c r="G50" s="23" t="s">
        <v>151</v>
      </c>
      <c r="H50" s="23"/>
      <c r="I50" s="23">
        <v>52</v>
      </c>
      <c r="J50" s="10">
        <v>3</v>
      </c>
      <c r="K50" s="23">
        <v>2</v>
      </c>
      <c r="L50" s="23">
        <v>40</v>
      </c>
      <c r="M50" s="10">
        <f t="shared" si="0"/>
        <v>4</v>
      </c>
      <c r="N50" s="23">
        <v>0.8</v>
      </c>
      <c r="O50" s="10">
        <f t="shared" si="1"/>
        <v>1</v>
      </c>
      <c r="P50" s="23">
        <v>4</v>
      </c>
      <c r="Q50" s="23">
        <v>6</v>
      </c>
      <c r="R50" s="10">
        <f t="shared" si="2"/>
        <v>2</v>
      </c>
      <c r="S50" s="23">
        <v>3</v>
      </c>
      <c r="T50" s="23">
        <v>2</v>
      </c>
      <c r="U50" s="23">
        <v>1</v>
      </c>
      <c r="V50" s="23">
        <v>1</v>
      </c>
      <c r="X50" s="10" t="s">
        <v>152</v>
      </c>
      <c r="Y50" s="10">
        <v>3</v>
      </c>
      <c r="Z50" s="10" t="s">
        <v>153</v>
      </c>
      <c r="AA50" s="10">
        <v>1</v>
      </c>
      <c r="AC50" s="10">
        <v>2</v>
      </c>
      <c r="AD50" s="10" t="s">
        <v>154</v>
      </c>
      <c r="AF50" s="10">
        <v>2</v>
      </c>
      <c r="AG50" s="10" t="s">
        <v>155</v>
      </c>
      <c r="AH50" s="22">
        <v>3</v>
      </c>
      <c r="AI50" s="10" t="s">
        <v>156</v>
      </c>
      <c r="AJ50" s="10">
        <v>2</v>
      </c>
      <c r="AL50" s="10">
        <v>2</v>
      </c>
      <c r="AQ50" s="10">
        <v>1</v>
      </c>
      <c r="AS50" s="10">
        <v>4</v>
      </c>
      <c r="AT50" s="10">
        <v>1</v>
      </c>
      <c r="AV50" s="10" t="s">
        <v>1698</v>
      </c>
    </row>
    <row r="51" spans="1:46" s="10" customFormat="1" ht="27">
      <c r="A51" s="23">
        <v>47</v>
      </c>
      <c r="B51" s="21" t="s">
        <v>139</v>
      </c>
      <c r="C51" s="21">
        <v>4</v>
      </c>
      <c r="D51" s="23"/>
      <c r="E51" s="23" t="s">
        <v>733</v>
      </c>
      <c r="F51" s="23" t="s">
        <v>733</v>
      </c>
      <c r="G51" s="23"/>
      <c r="H51" s="23"/>
      <c r="I51" s="23">
        <v>48</v>
      </c>
      <c r="J51" s="10">
        <v>2</v>
      </c>
      <c r="K51" s="23">
        <v>2</v>
      </c>
      <c r="L51" s="23">
        <v>40</v>
      </c>
      <c r="M51" s="10">
        <f t="shared" si="0"/>
        <v>4</v>
      </c>
      <c r="N51" s="23">
        <v>1</v>
      </c>
      <c r="O51" s="10">
        <f t="shared" si="1"/>
        <v>2</v>
      </c>
      <c r="P51" s="23">
        <v>2</v>
      </c>
      <c r="Q51" s="23">
        <v>5</v>
      </c>
      <c r="R51" s="10">
        <f t="shared" si="2"/>
        <v>2</v>
      </c>
      <c r="S51" s="23">
        <v>2</v>
      </c>
      <c r="T51" s="23">
        <v>3</v>
      </c>
      <c r="U51" s="23">
        <v>1</v>
      </c>
      <c r="V51" s="23">
        <v>1</v>
      </c>
      <c r="X51" s="10" t="s">
        <v>157</v>
      </c>
      <c r="Y51" s="10">
        <v>3</v>
      </c>
      <c r="AA51" s="10">
        <v>1</v>
      </c>
      <c r="AB51" s="10" t="s">
        <v>158</v>
      </c>
      <c r="AC51" s="10">
        <v>2</v>
      </c>
      <c r="AE51" s="10">
        <v>1</v>
      </c>
      <c r="AF51" s="10">
        <v>1</v>
      </c>
      <c r="AH51" s="22">
        <v>3</v>
      </c>
      <c r="AJ51" s="10">
        <v>1</v>
      </c>
      <c r="AL51" s="10">
        <v>1</v>
      </c>
      <c r="AM51" s="10">
        <v>1</v>
      </c>
      <c r="AO51" s="10" t="s">
        <v>841</v>
      </c>
      <c r="AP51" s="10" t="s">
        <v>1670</v>
      </c>
      <c r="AQ51" s="10">
        <v>3</v>
      </c>
      <c r="AS51" s="10">
        <v>3</v>
      </c>
      <c r="AT51" s="10">
        <v>1</v>
      </c>
    </row>
    <row r="52" spans="1:48" s="10" customFormat="1" ht="13.5">
      <c r="A52" s="10">
        <v>48</v>
      </c>
      <c r="B52" s="21" t="s">
        <v>139</v>
      </c>
      <c r="C52" s="21">
        <v>5</v>
      </c>
      <c r="D52" s="10">
        <v>3</v>
      </c>
      <c r="E52" s="23" t="s">
        <v>743</v>
      </c>
      <c r="F52" s="23" t="s">
        <v>743</v>
      </c>
      <c r="G52" s="23"/>
      <c r="H52" s="23"/>
      <c r="I52" s="23">
        <v>46</v>
      </c>
      <c r="J52" s="10">
        <v>2</v>
      </c>
      <c r="K52" s="23">
        <v>1</v>
      </c>
      <c r="L52" s="23">
        <v>40</v>
      </c>
      <c r="M52" s="10">
        <f t="shared" si="0"/>
        <v>4</v>
      </c>
      <c r="N52" s="23">
        <v>1</v>
      </c>
      <c r="O52" s="10">
        <f t="shared" si="1"/>
        <v>2</v>
      </c>
      <c r="P52" s="23">
        <v>3</v>
      </c>
      <c r="Q52" s="23">
        <v>4</v>
      </c>
      <c r="R52" s="10">
        <f t="shared" si="2"/>
        <v>1</v>
      </c>
      <c r="S52" s="23">
        <v>2</v>
      </c>
      <c r="T52" s="23">
        <v>2</v>
      </c>
      <c r="U52" s="23">
        <v>1</v>
      </c>
      <c r="V52" s="23">
        <v>1</v>
      </c>
      <c r="X52" s="10" t="s">
        <v>159</v>
      </c>
      <c r="Y52" s="10">
        <v>3</v>
      </c>
      <c r="AA52" s="10">
        <v>1</v>
      </c>
      <c r="AC52" s="10">
        <v>2</v>
      </c>
      <c r="AE52" s="10">
        <v>3</v>
      </c>
      <c r="AF52" s="10">
        <v>2</v>
      </c>
      <c r="AH52" s="22">
        <v>2</v>
      </c>
      <c r="AJ52" s="10">
        <v>2</v>
      </c>
      <c r="AL52" s="10">
        <v>2</v>
      </c>
      <c r="AQ52" s="10">
        <v>1</v>
      </c>
      <c r="AS52" s="10">
        <v>3</v>
      </c>
      <c r="AT52" s="10">
        <v>1</v>
      </c>
      <c r="AV52" s="10" t="s">
        <v>160</v>
      </c>
    </row>
    <row r="53" spans="1:48" s="10" customFormat="1" ht="27">
      <c r="A53" s="10">
        <v>49</v>
      </c>
      <c r="B53" s="21" t="s">
        <v>139</v>
      </c>
      <c r="C53" s="21">
        <v>6</v>
      </c>
      <c r="D53" s="10">
        <v>4</v>
      </c>
      <c r="E53" s="23" t="s">
        <v>161</v>
      </c>
      <c r="F53" s="23" t="s">
        <v>161</v>
      </c>
      <c r="G53" s="23"/>
      <c r="H53" s="23"/>
      <c r="I53" s="23">
        <v>55</v>
      </c>
      <c r="J53" s="10">
        <v>3</v>
      </c>
      <c r="K53" s="23">
        <v>1</v>
      </c>
      <c r="L53" s="23">
        <v>40</v>
      </c>
      <c r="M53" s="10">
        <f t="shared" si="0"/>
        <v>4</v>
      </c>
      <c r="N53" s="23">
        <v>0.75</v>
      </c>
      <c r="O53" s="10">
        <f t="shared" si="1"/>
        <v>1</v>
      </c>
      <c r="P53" s="23">
        <v>2</v>
      </c>
      <c r="Q53" s="23">
        <v>4</v>
      </c>
      <c r="R53" s="10">
        <f t="shared" si="2"/>
        <v>1</v>
      </c>
      <c r="S53" s="23">
        <v>2</v>
      </c>
      <c r="T53" s="23">
        <v>3</v>
      </c>
      <c r="U53" s="23">
        <v>1</v>
      </c>
      <c r="V53" s="23">
        <v>1</v>
      </c>
      <c r="X53" s="10" t="s">
        <v>162</v>
      </c>
      <c r="Y53" s="10">
        <v>3</v>
      </c>
      <c r="AA53" s="10">
        <v>1</v>
      </c>
      <c r="AB53" s="10" t="s">
        <v>163</v>
      </c>
      <c r="AC53" s="10">
        <v>3</v>
      </c>
      <c r="AD53" s="10" t="s">
        <v>164</v>
      </c>
      <c r="AE53" s="10">
        <v>2</v>
      </c>
      <c r="AF53" s="10">
        <v>1</v>
      </c>
      <c r="AG53" s="10" t="s">
        <v>165</v>
      </c>
      <c r="AH53" s="22">
        <v>3</v>
      </c>
      <c r="AI53" s="10" t="s">
        <v>166</v>
      </c>
      <c r="AK53" s="10" t="s">
        <v>167</v>
      </c>
      <c r="AN53" s="10" t="s">
        <v>167</v>
      </c>
      <c r="AO53" s="10" t="s">
        <v>168</v>
      </c>
      <c r="AP53" s="10" t="s">
        <v>102</v>
      </c>
      <c r="AQ53" s="10">
        <v>3</v>
      </c>
      <c r="AS53" s="10">
        <v>4</v>
      </c>
      <c r="AT53" s="10">
        <v>1</v>
      </c>
      <c r="AV53" s="10" t="s">
        <v>169</v>
      </c>
    </row>
    <row r="54" spans="1:46" s="10" customFormat="1" ht="27">
      <c r="A54" s="10">
        <v>50</v>
      </c>
      <c r="B54" s="21" t="s">
        <v>170</v>
      </c>
      <c r="C54" s="21">
        <v>1</v>
      </c>
      <c r="I54" s="23"/>
      <c r="J54" s="23"/>
      <c r="K54" s="23"/>
      <c r="L54" s="23">
        <v>20</v>
      </c>
      <c r="M54" s="10">
        <f t="shared" si="0"/>
        <v>1</v>
      </c>
      <c r="N54" s="23">
        <v>1</v>
      </c>
      <c r="O54" s="10">
        <f t="shared" si="1"/>
        <v>2</v>
      </c>
      <c r="P54" s="23">
        <v>2</v>
      </c>
      <c r="Q54" s="23">
        <v>7.5</v>
      </c>
      <c r="R54" s="10">
        <f t="shared" si="2"/>
        <v>2</v>
      </c>
      <c r="S54" s="23">
        <v>2</v>
      </c>
      <c r="T54" s="23">
        <v>2</v>
      </c>
      <c r="U54" s="23">
        <v>2</v>
      </c>
      <c r="V54" s="23">
        <v>1</v>
      </c>
      <c r="X54" s="10" t="s">
        <v>171</v>
      </c>
      <c r="Y54" s="10">
        <v>1</v>
      </c>
      <c r="AA54" s="10">
        <v>1</v>
      </c>
      <c r="AB54" s="10" t="s">
        <v>172</v>
      </c>
      <c r="AC54" s="10">
        <v>2</v>
      </c>
      <c r="AE54" s="10">
        <v>3</v>
      </c>
      <c r="AF54" s="10">
        <v>2</v>
      </c>
      <c r="AG54" s="10" t="s">
        <v>173</v>
      </c>
      <c r="AH54" s="22">
        <v>2</v>
      </c>
      <c r="AJ54" s="10">
        <v>2</v>
      </c>
      <c r="AL54" s="10">
        <v>2</v>
      </c>
      <c r="AQ54" s="10">
        <v>3</v>
      </c>
      <c r="AS54" s="10">
        <v>2</v>
      </c>
      <c r="AT54" s="10">
        <v>1</v>
      </c>
    </row>
    <row r="55" spans="1:46" s="10" customFormat="1" ht="13.5">
      <c r="A55" s="10">
        <v>51</v>
      </c>
      <c r="B55" s="21" t="s">
        <v>174</v>
      </c>
      <c r="C55" s="21">
        <v>2</v>
      </c>
      <c r="E55" s="10" t="s">
        <v>733</v>
      </c>
      <c r="F55" s="10" t="s">
        <v>733</v>
      </c>
      <c r="I55" s="23">
        <v>58</v>
      </c>
      <c r="J55" s="10">
        <v>3</v>
      </c>
      <c r="K55" s="23">
        <v>1</v>
      </c>
      <c r="L55" s="23">
        <v>30</v>
      </c>
      <c r="M55" s="10">
        <f t="shared" si="0"/>
        <v>2</v>
      </c>
      <c r="N55" s="23">
        <v>1</v>
      </c>
      <c r="O55" s="10">
        <f t="shared" si="1"/>
        <v>2</v>
      </c>
      <c r="P55" s="23">
        <v>4</v>
      </c>
      <c r="Q55" s="23">
        <v>15</v>
      </c>
      <c r="R55" s="10">
        <f t="shared" si="2"/>
        <v>3</v>
      </c>
      <c r="S55" s="23">
        <v>1</v>
      </c>
      <c r="T55" s="23">
        <v>1</v>
      </c>
      <c r="U55" s="23">
        <v>1</v>
      </c>
      <c r="V55" s="23">
        <v>1</v>
      </c>
      <c r="X55" s="10" t="s">
        <v>175</v>
      </c>
      <c r="Y55" s="10">
        <v>3</v>
      </c>
      <c r="AA55" s="10">
        <v>2</v>
      </c>
      <c r="AB55" s="10" t="s">
        <v>176</v>
      </c>
      <c r="AC55" s="10">
        <v>3</v>
      </c>
      <c r="AE55" s="10">
        <v>2</v>
      </c>
      <c r="AF55" s="10">
        <v>1</v>
      </c>
      <c r="AH55" s="22">
        <v>2</v>
      </c>
      <c r="AJ55" s="10">
        <v>2</v>
      </c>
      <c r="AS55" s="10">
        <v>1</v>
      </c>
      <c r="AT55" s="10">
        <v>2</v>
      </c>
    </row>
    <row r="56" spans="1:48" s="10" customFormat="1" ht="27">
      <c r="A56" s="10">
        <v>52</v>
      </c>
      <c r="B56" s="21" t="s">
        <v>174</v>
      </c>
      <c r="C56" s="21">
        <v>3</v>
      </c>
      <c r="E56" s="10" t="s">
        <v>177</v>
      </c>
      <c r="F56" s="10" t="s">
        <v>177</v>
      </c>
      <c r="I56" s="23">
        <v>69</v>
      </c>
      <c r="J56" s="10">
        <v>4</v>
      </c>
      <c r="K56" s="23">
        <v>1</v>
      </c>
      <c r="L56" s="23">
        <v>30</v>
      </c>
      <c r="M56" s="10">
        <f t="shared" si="0"/>
        <v>2</v>
      </c>
      <c r="N56" s="23">
        <v>0.7</v>
      </c>
      <c r="O56" s="10">
        <f t="shared" si="1"/>
        <v>1</v>
      </c>
      <c r="P56" s="23">
        <v>7</v>
      </c>
      <c r="Q56" s="23">
        <v>15</v>
      </c>
      <c r="R56" s="10">
        <f t="shared" si="2"/>
        <v>3</v>
      </c>
      <c r="S56" s="23">
        <v>1</v>
      </c>
      <c r="T56" s="23">
        <v>1</v>
      </c>
      <c r="U56" s="23">
        <v>1</v>
      </c>
      <c r="V56" s="23">
        <v>1</v>
      </c>
      <c r="X56" s="10" t="s">
        <v>178</v>
      </c>
      <c r="Y56" s="10">
        <v>3</v>
      </c>
      <c r="AA56" s="10">
        <v>1</v>
      </c>
      <c r="AB56" s="10" t="s">
        <v>179</v>
      </c>
      <c r="AC56" s="10">
        <v>2</v>
      </c>
      <c r="AE56" s="10">
        <v>2</v>
      </c>
      <c r="AF56" s="10">
        <v>2</v>
      </c>
      <c r="AH56" s="22">
        <v>1</v>
      </c>
      <c r="AJ56" s="10">
        <v>2</v>
      </c>
      <c r="AL56" s="10">
        <v>2</v>
      </c>
      <c r="AO56" s="10" t="s">
        <v>180</v>
      </c>
      <c r="AP56" s="10" t="s">
        <v>181</v>
      </c>
      <c r="AQ56" s="10">
        <v>1</v>
      </c>
      <c r="AS56" s="10">
        <v>2</v>
      </c>
      <c r="AT56" s="10">
        <v>1</v>
      </c>
      <c r="AV56" s="10" t="s">
        <v>182</v>
      </c>
    </row>
    <row r="57" spans="1:46" s="10" customFormat="1" ht="13.5">
      <c r="A57" s="10">
        <v>53</v>
      </c>
      <c r="B57" s="21" t="s">
        <v>174</v>
      </c>
      <c r="C57" s="21">
        <v>4</v>
      </c>
      <c r="D57" s="10">
        <v>2</v>
      </c>
      <c r="E57" s="10" t="s">
        <v>733</v>
      </c>
      <c r="F57" s="10" t="s">
        <v>733</v>
      </c>
      <c r="I57" s="23">
        <v>63</v>
      </c>
      <c r="J57" s="10">
        <v>4</v>
      </c>
      <c r="K57" s="23">
        <v>1</v>
      </c>
      <c r="L57" s="23">
        <v>25</v>
      </c>
      <c r="M57" s="10">
        <f t="shared" si="0"/>
        <v>1</v>
      </c>
      <c r="N57" s="23">
        <v>1</v>
      </c>
      <c r="O57" s="10">
        <f t="shared" si="1"/>
        <v>2</v>
      </c>
      <c r="P57" s="23">
        <v>1</v>
      </c>
      <c r="Q57" s="23">
        <v>5</v>
      </c>
      <c r="R57" s="10">
        <f t="shared" si="2"/>
        <v>2</v>
      </c>
      <c r="S57" s="23">
        <v>1</v>
      </c>
      <c r="T57" s="23">
        <v>1</v>
      </c>
      <c r="U57" s="23">
        <v>1</v>
      </c>
      <c r="V57" s="23">
        <v>1</v>
      </c>
      <c r="X57" s="10" t="s">
        <v>183</v>
      </c>
      <c r="Y57" s="10">
        <v>1</v>
      </c>
      <c r="AA57" s="10">
        <v>2</v>
      </c>
      <c r="AC57" s="10">
        <v>3</v>
      </c>
      <c r="AE57" s="10">
        <v>2</v>
      </c>
      <c r="AF57" s="10">
        <v>1</v>
      </c>
      <c r="AH57" s="22">
        <v>2</v>
      </c>
      <c r="AJ57" s="10">
        <v>2</v>
      </c>
      <c r="AL57" s="10">
        <v>2</v>
      </c>
      <c r="AQ57" s="10">
        <v>1</v>
      </c>
      <c r="AS57" s="10">
        <v>1</v>
      </c>
      <c r="AT57" s="10">
        <v>2</v>
      </c>
    </row>
    <row r="58" spans="1:48" s="10" customFormat="1" ht="27">
      <c r="A58" s="10">
        <v>54</v>
      </c>
      <c r="B58" s="21" t="s">
        <v>174</v>
      </c>
      <c r="C58" s="21">
        <v>5</v>
      </c>
      <c r="D58" s="10">
        <v>4</v>
      </c>
      <c r="E58" s="10" t="s">
        <v>184</v>
      </c>
      <c r="F58" s="10" t="s">
        <v>185</v>
      </c>
      <c r="G58" s="10" t="s">
        <v>1671</v>
      </c>
      <c r="I58" s="23">
        <v>63</v>
      </c>
      <c r="J58" s="10">
        <v>4</v>
      </c>
      <c r="K58" s="23">
        <v>1</v>
      </c>
      <c r="L58" s="23">
        <v>25</v>
      </c>
      <c r="M58" s="10">
        <f t="shared" si="0"/>
        <v>1</v>
      </c>
      <c r="N58" s="10">
        <f>40/60</f>
        <v>0.6666666666666666</v>
      </c>
      <c r="O58" s="10">
        <f t="shared" si="1"/>
        <v>1</v>
      </c>
      <c r="P58" s="23">
        <v>3</v>
      </c>
      <c r="Q58" s="23">
        <v>12</v>
      </c>
      <c r="R58" s="10">
        <f t="shared" si="2"/>
        <v>3</v>
      </c>
      <c r="S58" s="23">
        <v>2</v>
      </c>
      <c r="T58" s="23">
        <v>1</v>
      </c>
      <c r="U58" s="23">
        <v>1</v>
      </c>
      <c r="V58" s="23">
        <v>2</v>
      </c>
      <c r="W58" s="23">
        <v>19</v>
      </c>
      <c r="X58" s="10" t="s">
        <v>186</v>
      </c>
      <c r="Y58" s="10">
        <v>1</v>
      </c>
      <c r="Z58" s="10" t="s">
        <v>1672</v>
      </c>
      <c r="AA58" s="10">
        <v>2</v>
      </c>
      <c r="AC58" s="10">
        <v>2</v>
      </c>
      <c r="AE58" s="10">
        <v>2</v>
      </c>
      <c r="AF58" s="10">
        <v>2</v>
      </c>
      <c r="AH58" s="22">
        <v>2</v>
      </c>
      <c r="AI58" s="10" t="s">
        <v>187</v>
      </c>
      <c r="AJ58" s="10">
        <v>1</v>
      </c>
      <c r="AK58" s="10" t="s">
        <v>188</v>
      </c>
      <c r="AL58" s="10">
        <v>2</v>
      </c>
      <c r="AO58" s="10" t="s">
        <v>189</v>
      </c>
      <c r="AP58" s="10" t="s">
        <v>181</v>
      </c>
      <c r="AQ58" s="10">
        <v>1</v>
      </c>
      <c r="AS58" s="10">
        <v>2</v>
      </c>
      <c r="AT58" s="10">
        <v>1</v>
      </c>
      <c r="AV58" s="10" t="s">
        <v>190</v>
      </c>
    </row>
    <row r="59" spans="1:46" s="10" customFormat="1" ht="54">
      <c r="A59" s="10">
        <v>55</v>
      </c>
      <c r="B59" s="21" t="s">
        <v>174</v>
      </c>
      <c r="C59" s="21">
        <v>6</v>
      </c>
      <c r="D59" s="10">
        <v>7</v>
      </c>
      <c r="E59" s="10" t="s">
        <v>743</v>
      </c>
      <c r="F59" s="10" t="s">
        <v>743</v>
      </c>
      <c r="I59" s="23">
        <v>41</v>
      </c>
      <c r="J59" s="10">
        <v>2</v>
      </c>
      <c r="K59" s="23">
        <v>1</v>
      </c>
      <c r="L59" s="23">
        <v>25</v>
      </c>
      <c r="M59" s="10">
        <f t="shared" si="0"/>
        <v>1</v>
      </c>
      <c r="N59" s="23">
        <v>1</v>
      </c>
      <c r="O59" s="10">
        <f t="shared" si="1"/>
        <v>2</v>
      </c>
      <c r="P59" s="23">
        <v>4</v>
      </c>
      <c r="Q59" s="23">
        <v>10</v>
      </c>
      <c r="R59" s="10">
        <f t="shared" si="2"/>
        <v>3</v>
      </c>
      <c r="S59" s="23">
        <v>2</v>
      </c>
      <c r="T59" s="23">
        <v>2</v>
      </c>
      <c r="U59" s="23">
        <v>1</v>
      </c>
      <c r="V59" s="23">
        <v>1</v>
      </c>
      <c r="X59" s="10" t="s">
        <v>191</v>
      </c>
      <c r="Y59" s="10">
        <v>1</v>
      </c>
      <c r="AA59" s="10">
        <v>1</v>
      </c>
      <c r="AB59" s="10" t="s">
        <v>192</v>
      </c>
      <c r="AC59" s="10">
        <v>2</v>
      </c>
      <c r="AE59" s="10">
        <v>1</v>
      </c>
      <c r="AF59" s="10">
        <v>1</v>
      </c>
      <c r="AH59" s="22">
        <v>1</v>
      </c>
      <c r="AJ59" s="10">
        <v>2</v>
      </c>
      <c r="AL59" s="10">
        <v>2</v>
      </c>
      <c r="AQ59" s="10">
        <v>1</v>
      </c>
      <c r="AS59" s="10">
        <v>1</v>
      </c>
      <c r="AT59" s="10">
        <v>1</v>
      </c>
    </row>
    <row r="60" spans="1:48" s="10" customFormat="1" ht="27">
      <c r="A60" s="10">
        <v>56</v>
      </c>
      <c r="B60" s="21" t="s">
        <v>193</v>
      </c>
      <c r="C60" s="21">
        <v>1</v>
      </c>
      <c r="E60" s="10" t="s">
        <v>35</v>
      </c>
      <c r="F60" s="10" t="s">
        <v>757</v>
      </c>
      <c r="G60" s="10" t="s">
        <v>832</v>
      </c>
      <c r="I60" s="23">
        <v>66</v>
      </c>
      <c r="J60" s="10">
        <v>4</v>
      </c>
      <c r="K60" s="23">
        <v>1</v>
      </c>
      <c r="L60" s="23">
        <v>35</v>
      </c>
      <c r="M60" s="10">
        <f t="shared" si="0"/>
        <v>3</v>
      </c>
      <c r="N60" s="23">
        <v>1.5</v>
      </c>
      <c r="O60" s="10">
        <f t="shared" si="1"/>
        <v>3</v>
      </c>
      <c r="P60" s="23">
        <v>3</v>
      </c>
      <c r="Q60" s="23">
        <v>10</v>
      </c>
      <c r="R60" s="10">
        <f t="shared" si="2"/>
        <v>3</v>
      </c>
      <c r="S60" s="23">
        <v>3</v>
      </c>
      <c r="T60" s="23">
        <v>3</v>
      </c>
      <c r="U60" s="23">
        <v>2</v>
      </c>
      <c r="V60" s="23">
        <v>1</v>
      </c>
      <c r="X60" s="10" t="s">
        <v>194</v>
      </c>
      <c r="Y60" s="10">
        <v>1</v>
      </c>
      <c r="AA60" s="10">
        <v>1</v>
      </c>
      <c r="AB60" s="10" t="s">
        <v>348</v>
      </c>
      <c r="AC60" s="10">
        <v>2</v>
      </c>
      <c r="AE60" s="10">
        <v>3</v>
      </c>
      <c r="AF60" s="10">
        <v>2</v>
      </c>
      <c r="AH60" s="22">
        <v>1</v>
      </c>
      <c r="AJ60" s="10">
        <v>2</v>
      </c>
      <c r="AK60" s="10" t="s">
        <v>195</v>
      </c>
      <c r="AL60" s="10">
        <v>2</v>
      </c>
      <c r="AM60" s="10">
        <v>1</v>
      </c>
      <c r="AO60" s="10" t="s">
        <v>196</v>
      </c>
      <c r="AP60" s="10" t="s">
        <v>197</v>
      </c>
      <c r="AQ60" s="10">
        <v>3</v>
      </c>
      <c r="AS60" s="10">
        <v>2</v>
      </c>
      <c r="AT60" s="10">
        <v>1</v>
      </c>
      <c r="AV60" s="10" t="s">
        <v>198</v>
      </c>
    </row>
    <row r="61" spans="1:46" s="10" customFormat="1" ht="13.5">
      <c r="A61" s="10">
        <v>57</v>
      </c>
      <c r="B61" s="21" t="s">
        <v>199</v>
      </c>
      <c r="C61" s="21">
        <v>2</v>
      </c>
      <c r="K61" s="23">
        <v>1</v>
      </c>
      <c r="L61" s="23">
        <v>40</v>
      </c>
      <c r="M61" s="10">
        <f t="shared" si="0"/>
        <v>4</v>
      </c>
      <c r="N61" s="23">
        <v>1</v>
      </c>
      <c r="O61" s="10">
        <f t="shared" si="1"/>
        <v>2</v>
      </c>
      <c r="P61" s="23">
        <v>2</v>
      </c>
      <c r="Q61" s="23">
        <v>3</v>
      </c>
      <c r="R61" s="10">
        <f t="shared" si="2"/>
        <v>1</v>
      </c>
      <c r="S61" s="23">
        <v>2</v>
      </c>
      <c r="T61" s="23">
        <v>2</v>
      </c>
      <c r="U61" s="23">
        <v>1</v>
      </c>
      <c r="V61" s="23">
        <v>1</v>
      </c>
      <c r="X61" s="10" t="s">
        <v>1673</v>
      </c>
      <c r="Y61" s="10">
        <v>3</v>
      </c>
      <c r="AA61" s="10">
        <v>1</v>
      </c>
      <c r="AB61" s="10" t="s">
        <v>200</v>
      </c>
      <c r="AC61" s="10">
        <v>2</v>
      </c>
      <c r="AE61" s="10">
        <v>1</v>
      </c>
      <c r="AF61" s="10">
        <v>2</v>
      </c>
      <c r="AG61" s="10" t="s">
        <v>201</v>
      </c>
      <c r="AH61" s="22">
        <v>1</v>
      </c>
      <c r="AJ61" s="10">
        <v>1</v>
      </c>
      <c r="AK61" s="10" t="s">
        <v>202</v>
      </c>
      <c r="AL61" s="10">
        <v>1</v>
      </c>
      <c r="AM61" s="10">
        <v>1</v>
      </c>
      <c r="AO61" s="10" t="s">
        <v>203</v>
      </c>
      <c r="AP61" s="10" t="s">
        <v>204</v>
      </c>
      <c r="AQ61" s="10">
        <v>2</v>
      </c>
      <c r="AS61" s="10">
        <v>1</v>
      </c>
      <c r="AT61" s="10">
        <v>1</v>
      </c>
    </row>
    <row r="62" spans="1:46" s="10" customFormat="1" ht="27">
      <c r="A62" s="10">
        <v>58</v>
      </c>
      <c r="B62" s="21" t="s">
        <v>199</v>
      </c>
      <c r="C62" s="21">
        <v>3</v>
      </c>
      <c r="E62" s="10" t="s">
        <v>36</v>
      </c>
      <c r="F62" s="10" t="s">
        <v>36</v>
      </c>
      <c r="I62" s="10">
        <v>58</v>
      </c>
      <c r="J62" s="10">
        <v>3</v>
      </c>
      <c r="K62" s="23">
        <v>1</v>
      </c>
      <c r="L62" s="23">
        <v>40</v>
      </c>
      <c r="M62" s="10">
        <f t="shared" si="0"/>
        <v>4</v>
      </c>
      <c r="N62" s="23">
        <v>1.5</v>
      </c>
      <c r="O62" s="10">
        <f t="shared" si="1"/>
        <v>3</v>
      </c>
      <c r="P62" s="23">
        <v>3</v>
      </c>
      <c r="Q62" s="23">
        <v>2.5</v>
      </c>
      <c r="R62" s="10">
        <f t="shared" si="2"/>
        <v>1</v>
      </c>
      <c r="S62" s="23">
        <v>3</v>
      </c>
      <c r="T62" s="23">
        <v>3</v>
      </c>
      <c r="U62" s="23">
        <v>2</v>
      </c>
      <c r="V62" s="23">
        <v>1</v>
      </c>
      <c r="X62" s="10" t="s">
        <v>205</v>
      </c>
      <c r="Y62" s="10">
        <v>1</v>
      </c>
      <c r="AA62" s="10">
        <v>1</v>
      </c>
      <c r="AB62" s="10" t="s">
        <v>206</v>
      </c>
      <c r="AC62" s="10">
        <v>2</v>
      </c>
      <c r="AE62" s="10">
        <v>1</v>
      </c>
      <c r="AF62" s="10">
        <v>2</v>
      </c>
      <c r="AH62" s="22">
        <v>2</v>
      </c>
      <c r="AJ62" s="10">
        <v>1</v>
      </c>
      <c r="AL62" s="10">
        <v>1</v>
      </c>
      <c r="AO62" s="10" t="s">
        <v>207</v>
      </c>
      <c r="AP62" s="10" t="s">
        <v>208</v>
      </c>
      <c r="AQ62" s="10">
        <v>2</v>
      </c>
      <c r="AS62" s="10">
        <v>1</v>
      </c>
      <c r="AT62" s="10">
        <v>2</v>
      </c>
    </row>
    <row r="63" spans="1:47" s="10" customFormat="1" ht="27">
      <c r="A63" s="10">
        <v>59</v>
      </c>
      <c r="B63" s="21" t="s">
        <v>199</v>
      </c>
      <c r="C63" s="21">
        <v>4</v>
      </c>
      <c r="D63" s="10">
        <v>3</v>
      </c>
      <c r="E63" s="10" t="s">
        <v>75</v>
      </c>
      <c r="F63" s="10" t="s">
        <v>75</v>
      </c>
      <c r="I63" s="10">
        <v>56</v>
      </c>
      <c r="J63" s="10">
        <v>3</v>
      </c>
      <c r="K63" s="23">
        <v>1</v>
      </c>
      <c r="L63" s="23">
        <v>35</v>
      </c>
      <c r="M63" s="10">
        <f t="shared" si="0"/>
        <v>3</v>
      </c>
      <c r="N63" s="23">
        <v>1.5</v>
      </c>
      <c r="O63" s="10">
        <f t="shared" si="1"/>
        <v>3</v>
      </c>
      <c r="P63" s="23">
        <v>5</v>
      </c>
      <c r="Q63" s="23">
        <v>10</v>
      </c>
      <c r="R63" s="10">
        <f t="shared" si="2"/>
        <v>3</v>
      </c>
      <c r="S63" s="23">
        <v>2</v>
      </c>
      <c r="T63" s="23">
        <v>2</v>
      </c>
      <c r="U63" s="23">
        <v>2</v>
      </c>
      <c r="V63" s="23">
        <v>1</v>
      </c>
      <c r="X63" s="10" t="s">
        <v>209</v>
      </c>
      <c r="Y63" s="10">
        <v>3</v>
      </c>
      <c r="AA63" s="10">
        <v>2</v>
      </c>
      <c r="AC63" s="10">
        <v>3</v>
      </c>
      <c r="AD63" s="10" t="s">
        <v>350</v>
      </c>
      <c r="AE63" s="10">
        <v>2</v>
      </c>
      <c r="AF63" s="10">
        <v>2</v>
      </c>
      <c r="AH63" s="22">
        <v>3</v>
      </c>
      <c r="AJ63" s="10">
        <v>2</v>
      </c>
      <c r="AL63" s="10">
        <v>1</v>
      </c>
      <c r="AM63" s="10">
        <v>3</v>
      </c>
      <c r="AO63" s="10" t="s">
        <v>210</v>
      </c>
      <c r="AP63" s="10" t="s">
        <v>211</v>
      </c>
      <c r="AQ63" s="10">
        <v>1</v>
      </c>
      <c r="AS63" s="10">
        <v>2</v>
      </c>
      <c r="AT63" s="10">
        <v>3</v>
      </c>
      <c r="AU63" s="10" t="s">
        <v>212</v>
      </c>
    </row>
    <row r="64" spans="1:46" s="10" customFormat="1" ht="13.5">
      <c r="A64" s="10">
        <v>60</v>
      </c>
      <c r="B64" s="21" t="s">
        <v>213</v>
      </c>
      <c r="C64" s="21">
        <v>1</v>
      </c>
      <c r="D64" s="10">
        <v>1</v>
      </c>
      <c r="E64" s="10" t="s">
        <v>733</v>
      </c>
      <c r="F64" s="10" t="s">
        <v>733</v>
      </c>
      <c r="I64" s="10">
        <v>56</v>
      </c>
      <c r="J64" s="10">
        <v>3</v>
      </c>
      <c r="K64" s="23">
        <v>1</v>
      </c>
      <c r="L64" s="23">
        <v>25</v>
      </c>
      <c r="M64" s="10">
        <f t="shared" si="0"/>
        <v>1</v>
      </c>
      <c r="N64" s="23">
        <v>0.7</v>
      </c>
      <c r="O64" s="10">
        <f t="shared" si="1"/>
        <v>1</v>
      </c>
      <c r="P64" s="23">
        <v>10</v>
      </c>
      <c r="Q64" s="23">
        <v>1</v>
      </c>
      <c r="R64" s="10">
        <f t="shared" si="2"/>
        <v>1</v>
      </c>
      <c r="S64" s="23">
        <v>2</v>
      </c>
      <c r="T64" s="23">
        <v>2</v>
      </c>
      <c r="U64" s="23">
        <v>1</v>
      </c>
      <c r="V64" s="23">
        <v>1</v>
      </c>
      <c r="Y64" s="10">
        <v>2</v>
      </c>
      <c r="AA64" s="10">
        <v>1</v>
      </c>
      <c r="AB64" s="10" t="s">
        <v>214</v>
      </c>
      <c r="AC64" s="10">
        <v>2</v>
      </c>
      <c r="AE64" s="10">
        <v>3</v>
      </c>
      <c r="AF64" s="10">
        <v>1</v>
      </c>
      <c r="AH64" s="22">
        <v>3</v>
      </c>
      <c r="AJ64" s="10">
        <v>2</v>
      </c>
      <c r="AL64" s="10">
        <v>2</v>
      </c>
      <c r="AQ64" s="10">
        <v>2</v>
      </c>
      <c r="AS64" s="10">
        <v>1</v>
      </c>
      <c r="AT64" s="10">
        <v>3</v>
      </c>
    </row>
    <row r="65" spans="1:46" s="10" customFormat="1" ht="13.5">
      <c r="A65" s="10">
        <v>61</v>
      </c>
      <c r="B65" s="21" t="s">
        <v>215</v>
      </c>
      <c r="C65" s="21">
        <v>2</v>
      </c>
      <c r="D65" s="10">
        <v>7</v>
      </c>
      <c r="E65" s="10" t="s">
        <v>733</v>
      </c>
      <c r="F65" s="10" t="s">
        <v>733</v>
      </c>
      <c r="I65" s="10">
        <v>61</v>
      </c>
      <c r="J65" s="10">
        <v>4</v>
      </c>
      <c r="K65" s="23">
        <v>1</v>
      </c>
      <c r="L65" s="23">
        <v>27</v>
      </c>
      <c r="M65" s="10">
        <f t="shared" si="0"/>
        <v>1</v>
      </c>
      <c r="N65" s="23">
        <v>1</v>
      </c>
      <c r="O65" s="10">
        <f t="shared" si="1"/>
        <v>2</v>
      </c>
      <c r="P65" s="23">
        <v>2</v>
      </c>
      <c r="Q65" s="23">
        <v>4</v>
      </c>
      <c r="R65" s="10">
        <f t="shared" si="2"/>
        <v>1</v>
      </c>
      <c r="S65" s="23">
        <v>2</v>
      </c>
      <c r="T65" s="23">
        <v>1</v>
      </c>
      <c r="U65" s="23">
        <v>1</v>
      </c>
      <c r="V65" s="23">
        <v>1</v>
      </c>
      <c r="X65" s="10" t="s">
        <v>216</v>
      </c>
      <c r="Y65" s="10">
        <v>1</v>
      </c>
      <c r="AA65" s="10">
        <v>3</v>
      </c>
      <c r="AC65" s="10">
        <v>2</v>
      </c>
      <c r="AE65" s="10">
        <v>2</v>
      </c>
      <c r="AF65" s="10">
        <v>2</v>
      </c>
      <c r="AH65" s="22">
        <v>3</v>
      </c>
      <c r="AJ65" s="10">
        <v>2</v>
      </c>
      <c r="AL65" s="10">
        <v>2</v>
      </c>
      <c r="AM65" s="10">
        <v>3</v>
      </c>
      <c r="AQ65" s="10">
        <v>1</v>
      </c>
      <c r="AS65" s="10">
        <v>1</v>
      </c>
      <c r="AT65" s="10">
        <v>3</v>
      </c>
    </row>
    <row r="66" spans="1:47" s="10" customFormat="1" ht="40.5">
      <c r="A66" s="10">
        <v>63</v>
      </c>
      <c r="B66" s="21" t="s">
        <v>215</v>
      </c>
      <c r="C66" s="21">
        <v>4</v>
      </c>
      <c r="D66" s="10">
        <v>2</v>
      </c>
      <c r="E66" s="10" t="s">
        <v>733</v>
      </c>
      <c r="F66" s="10" t="s">
        <v>733</v>
      </c>
      <c r="I66" s="10">
        <v>52</v>
      </c>
      <c r="J66" s="10">
        <v>3</v>
      </c>
      <c r="K66" s="23">
        <v>1</v>
      </c>
      <c r="L66" s="23">
        <v>30</v>
      </c>
      <c r="M66" s="10">
        <f t="shared" si="0"/>
        <v>2</v>
      </c>
      <c r="N66" s="23">
        <v>1</v>
      </c>
      <c r="O66" s="10">
        <f t="shared" si="1"/>
        <v>2</v>
      </c>
      <c r="P66" s="23">
        <v>4</v>
      </c>
      <c r="Q66" s="23">
        <v>10</v>
      </c>
      <c r="R66" s="10">
        <f t="shared" si="2"/>
        <v>3</v>
      </c>
      <c r="S66" s="23">
        <v>2</v>
      </c>
      <c r="T66" s="23">
        <v>3</v>
      </c>
      <c r="U66" s="23">
        <v>2</v>
      </c>
      <c r="V66" s="23">
        <v>2</v>
      </c>
      <c r="W66" s="23">
        <v>18</v>
      </c>
      <c r="X66" s="10" t="s">
        <v>217</v>
      </c>
      <c r="Y66" s="10">
        <v>3</v>
      </c>
      <c r="Z66" s="10" t="s">
        <v>218</v>
      </c>
      <c r="AA66" s="10">
        <v>3</v>
      </c>
      <c r="AB66" s="10" t="s">
        <v>219</v>
      </c>
      <c r="AC66" s="10">
        <v>3</v>
      </c>
      <c r="AD66" s="10" t="s">
        <v>220</v>
      </c>
      <c r="AE66" s="10">
        <v>3</v>
      </c>
      <c r="AF66" s="10">
        <v>2</v>
      </c>
      <c r="AG66" s="10" t="s">
        <v>221</v>
      </c>
      <c r="AH66" s="22">
        <v>3</v>
      </c>
      <c r="AK66" s="10" t="s">
        <v>222</v>
      </c>
      <c r="AM66" s="10">
        <v>3</v>
      </c>
      <c r="AO66" s="10" t="s">
        <v>223</v>
      </c>
      <c r="AP66" s="10" t="s">
        <v>224</v>
      </c>
      <c r="AQ66" s="10">
        <v>3</v>
      </c>
      <c r="AS66" s="10">
        <v>1</v>
      </c>
      <c r="AT66" s="10">
        <v>3</v>
      </c>
      <c r="AU66" s="10" t="s">
        <v>225</v>
      </c>
    </row>
    <row r="67" spans="1:48" s="10" customFormat="1" ht="27">
      <c r="A67" s="10">
        <v>64</v>
      </c>
      <c r="B67" s="21" t="s">
        <v>215</v>
      </c>
      <c r="C67" s="21">
        <v>5</v>
      </c>
      <c r="D67" s="10">
        <v>3</v>
      </c>
      <c r="E67" s="10" t="s">
        <v>733</v>
      </c>
      <c r="F67" s="10" t="s">
        <v>733</v>
      </c>
      <c r="I67" s="10">
        <v>49</v>
      </c>
      <c r="J67" s="10">
        <v>2</v>
      </c>
      <c r="K67" s="23">
        <v>1</v>
      </c>
      <c r="L67" s="23">
        <v>30</v>
      </c>
      <c r="M67" s="10">
        <f t="shared" si="0"/>
        <v>2</v>
      </c>
      <c r="N67" s="23">
        <v>1</v>
      </c>
      <c r="O67" s="10">
        <f t="shared" si="1"/>
        <v>2</v>
      </c>
      <c r="P67" s="23">
        <v>3</v>
      </c>
      <c r="Q67" s="23">
        <v>7</v>
      </c>
      <c r="R67" s="10">
        <f t="shared" si="2"/>
        <v>2</v>
      </c>
      <c r="S67" s="23">
        <v>1</v>
      </c>
      <c r="T67" s="23">
        <v>2</v>
      </c>
      <c r="U67" s="23">
        <v>1</v>
      </c>
      <c r="V67" s="23">
        <v>1</v>
      </c>
      <c r="X67" s="10" t="s">
        <v>226</v>
      </c>
      <c r="Y67" s="10">
        <v>2</v>
      </c>
      <c r="Z67" s="10" t="s">
        <v>227</v>
      </c>
      <c r="AA67" s="10">
        <v>1</v>
      </c>
      <c r="AB67" s="10" t="s">
        <v>228</v>
      </c>
      <c r="AC67" s="10">
        <v>3</v>
      </c>
      <c r="AD67" s="10" t="s">
        <v>229</v>
      </c>
      <c r="AE67" s="10">
        <v>3</v>
      </c>
      <c r="AF67" s="10">
        <v>1</v>
      </c>
      <c r="AH67" s="22">
        <v>3</v>
      </c>
      <c r="AJ67" s="10">
        <v>1</v>
      </c>
      <c r="AL67" s="10">
        <v>2</v>
      </c>
      <c r="AN67" s="10" t="s">
        <v>230</v>
      </c>
      <c r="AP67" s="10" t="s">
        <v>125</v>
      </c>
      <c r="AQ67" s="10">
        <v>3</v>
      </c>
      <c r="AS67" s="10">
        <v>1</v>
      </c>
      <c r="AT67" s="10">
        <v>1</v>
      </c>
      <c r="AV67" s="10" t="s">
        <v>231</v>
      </c>
    </row>
    <row r="68" spans="1:48" s="10" customFormat="1" ht="67.5">
      <c r="A68" s="10">
        <v>65</v>
      </c>
      <c r="B68" s="21" t="s">
        <v>215</v>
      </c>
      <c r="C68" s="21">
        <v>6</v>
      </c>
      <c r="D68" s="10">
        <v>4</v>
      </c>
      <c r="E68" s="10" t="s">
        <v>733</v>
      </c>
      <c r="F68" s="10" t="s">
        <v>733</v>
      </c>
      <c r="I68" s="10">
        <v>42</v>
      </c>
      <c r="J68" s="10">
        <v>2</v>
      </c>
      <c r="K68" s="23">
        <v>1</v>
      </c>
      <c r="L68" s="23">
        <v>30</v>
      </c>
      <c r="M68" s="10">
        <f t="shared" si="0"/>
        <v>2</v>
      </c>
      <c r="N68" s="23">
        <v>1</v>
      </c>
      <c r="O68" s="10">
        <f t="shared" si="1"/>
        <v>2</v>
      </c>
      <c r="P68" s="23">
        <v>2</v>
      </c>
      <c r="Q68" s="23">
        <v>5</v>
      </c>
      <c r="R68" s="10">
        <f t="shared" si="2"/>
        <v>2</v>
      </c>
      <c r="S68" s="23">
        <v>1</v>
      </c>
      <c r="T68" s="23">
        <v>2</v>
      </c>
      <c r="U68" s="23">
        <v>1</v>
      </c>
      <c r="V68" s="23">
        <v>1</v>
      </c>
      <c r="Y68" s="10">
        <v>1</v>
      </c>
      <c r="AA68" s="10">
        <v>1</v>
      </c>
      <c r="AB68" s="10" t="s">
        <v>232</v>
      </c>
      <c r="AC68" s="10">
        <v>1</v>
      </c>
      <c r="AE68" s="10">
        <v>1</v>
      </c>
      <c r="AF68" s="10">
        <v>2</v>
      </c>
      <c r="AG68" s="10" t="s">
        <v>233</v>
      </c>
      <c r="AH68" s="22">
        <v>2</v>
      </c>
      <c r="AJ68" s="10">
        <v>2</v>
      </c>
      <c r="AL68" s="10">
        <v>1</v>
      </c>
      <c r="AM68" s="10">
        <v>1</v>
      </c>
      <c r="AP68" s="10" t="s">
        <v>125</v>
      </c>
      <c r="AQ68" s="10">
        <v>1</v>
      </c>
      <c r="AS68" s="10">
        <v>1</v>
      </c>
      <c r="AT68" s="10">
        <v>1</v>
      </c>
      <c r="AV68" s="10" t="s">
        <v>234</v>
      </c>
    </row>
    <row r="69" spans="1:48" s="10" customFormat="1" ht="40.5">
      <c r="A69" s="10">
        <v>66</v>
      </c>
      <c r="B69" s="21" t="s">
        <v>215</v>
      </c>
      <c r="C69" s="21">
        <v>7</v>
      </c>
      <c r="D69" s="10">
        <v>5</v>
      </c>
      <c r="E69" s="10" t="s">
        <v>235</v>
      </c>
      <c r="F69" s="10" t="s">
        <v>733</v>
      </c>
      <c r="G69" s="10" t="s">
        <v>1674</v>
      </c>
      <c r="H69" s="10" t="s">
        <v>236</v>
      </c>
      <c r="I69" s="10">
        <v>39</v>
      </c>
      <c r="J69" s="10">
        <v>1</v>
      </c>
      <c r="K69" s="23">
        <v>1</v>
      </c>
      <c r="L69" s="23">
        <v>30</v>
      </c>
      <c r="M69" s="10">
        <f aca="true" t="shared" si="3" ref="M69:M132">IF(L69="","",IF(L69&lt;30,1,IF(L69&lt;35,2,IF(L69&lt;40,3,4))))</f>
        <v>2</v>
      </c>
      <c r="N69" s="23">
        <v>0.5</v>
      </c>
      <c r="O69" s="10">
        <f aca="true" t="shared" si="4" ref="O69:O132">IF(N69="","",IF(N69&lt;1,1,IF(N69&lt;1.5,2,IF(N69&lt;2,3,4))))</f>
        <v>1</v>
      </c>
      <c r="P69" s="23">
        <v>1</v>
      </c>
      <c r="Q69" s="23">
        <v>5</v>
      </c>
      <c r="R69" s="10">
        <f aca="true" t="shared" si="5" ref="R69:R132">IF(Q69="","",IF(Q69&lt;5,1,IF(Q69&lt;10,2,IF(Q69&lt;20,3,4))))</f>
        <v>2</v>
      </c>
      <c r="S69" s="23">
        <v>2</v>
      </c>
      <c r="T69" s="23">
        <v>2</v>
      </c>
      <c r="U69" s="23">
        <v>1</v>
      </c>
      <c r="V69" s="23">
        <v>1</v>
      </c>
      <c r="X69" s="10" t="s">
        <v>237</v>
      </c>
      <c r="Y69" s="10">
        <v>1</v>
      </c>
      <c r="AA69" s="10">
        <v>3</v>
      </c>
      <c r="AC69" s="10">
        <v>2</v>
      </c>
      <c r="AE69" s="10">
        <v>1</v>
      </c>
      <c r="AF69" s="10">
        <v>2</v>
      </c>
      <c r="AH69" s="22">
        <v>2</v>
      </c>
      <c r="AI69" s="10" t="s">
        <v>238</v>
      </c>
      <c r="AJ69" s="10">
        <v>1</v>
      </c>
      <c r="AL69" s="10">
        <v>1</v>
      </c>
      <c r="AM69" s="10">
        <v>1</v>
      </c>
      <c r="AN69" s="10" t="s">
        <v>239</v>
      </c>
      <c r="AO69" s="10" t="s">
        <v>240</v>
      </c>
      <c r="AP69" s="10" t="s">
        <v>208</v>
      </c>
      <c r="AQ69" s="10">
        <v>3</v>
      </c>
      <c r="AS69" s="10">
        <v>2</v>
      </c>
      <c r="AT69" s="10">
        <v>1</v>
      </c>
      <c r="AU69" s="10" t="s">
        <v>241</v>
      </c>
      <c r="AV69" s="10" t="s">
        <v>242</v>
      </c>
    </row>
    <row r="70" spans="1:46" s="10" customFormat="1" ht="27">
      <c r="A70" s="10">
        <v>67</v>
      </c>
      <c r="B70" s="21" t="s">
        <v>215</v>
      </c>
      <c r="C70" s="21">
        <v>8</v>
      </c>
      <c r="D70" s="10">
        <v>6</v>
      </c>
      <c r="E70" s="10" t="s">
        <v>733</v>
      </c>
      <c r="F70" s="10" t="s">
        <v>733</v>
      </c>
      <c r="I70" s="10">
        <v>44</v>
      </c>
      <c r="J70" s="10">
        <v>2</v>
      </c>
      <c r="K70" s="23">
        <v>1</v>
      </c>
      <c r="L70" s="23">
        <v>25</v>
      </c>
      <c r="M70" s="10">
        <f t="shared" si="3"/>
        <v>1</v>
      </c>
      <c r="N70" s="23">
        <v>1</v>
      </c>
      <c r="O70" s="10">
        <f t="shared" si="4"/>
        <v>2</v>
      </c>
      <c r="P70" s="23">
        <v>2</v>
      </c>
      <c r="Q70" s="23">
        <v>5</v>
      </c>
      <c r="R70" s="10">
        <f t="shared" si="5"/>
        <v>2</v>
      </c>
      <c r="S70" s="23">
        <v>2</v>
      </c>
      <c r="T70" s="23">
        <v>2</v>
      </c>
      <c r="U70" s="23">
        <v>1</v>
      </c>
      <c r="V70" s="23">
        <v>1</v>
      </c>
      <c r="X70" s="10" t="s">
        <v>243</v>
      </c>
      <c r="Y70" s="10">
        <v>1</v>
      </c>
      <c r="AA70" s="10">
        <v>1</v>
      </c>
      <c r="AB70" s="10" t="s">
        <v>244</v>
      </c>
      <c r="AC70" s="10">
        <v>2</v>
      </c>
      <c r="AD70" s="10" t="s">
        <v>245</v>
      </c>
      <c r="AE70" s="10">
        <v>1</v>
      </c>
      <c r="AF70" s="10">
        <v>2</v>
      </c>
      <c r="AH70" s="22"/>
      <c r="AJ70" s="10">
        <v>2</v>
      </c>
      <c r="AL70" s="10">
        <v>1</v>
      </c>
      <c r="AQ70" s="10">
        <v>3</v>
      </c>
      <c r="AS70" s="10">
        <v>1</v>
      </c>
      <c r="AT70" s="10">
        <v>1</v>
      </c>
    </row>
    <row r="71" spans="1:46" s="10" customFormat="1" ht="13.5">
      <c r="A71" s="10">
        <v>68</v>
      </c>
      <c r="B71" s="21" t="s">
        <v>215</v>
      </c>
      <c r="C71" s="21">
        <v>9</v>
      </c>
      <c r="D71" s="10">
        <v>9</v>
      </c>
      <c r="E71" s="10" t="s">
        <v>733</v>
      </c>
      <c r="F71" s="10" t="s">
        <v>733</v>
      </c>
      <c r="I71" s="10">
        <v>61</v>
      </c>
      <c r="J71" s="10">
        <v>4</v>
      </c>
      <c r="K71" s="23">
        <v>1</v>
      </c>
      <c r="L71" s="23">
        <v>27</v>
      </c>
      <c r="M71" s="10">
        <f t="shared" si="3"/>
        <v>1</v>
      </c>
      <c r="N71" s="23">
        <v>1</v>
      </c>
      <c r="O71" s="10">
        <f t="shared" si="4"/>
        <v>2</v>
      </c>
      <c r="P71" s="23">
        <v>2</v>
      </c>
      <c r="Q71" s="23">
        <v>4</v>
      </c>
      <c r="R71" s="10">
        <f t="shared" si="5"/>
        <v>1</v>
      </c>
      <c r="S71" s="23">
        <v>2</v>
      </c>
      <c r="T71" s="23">
        <v>1</v>
      </c>
      <c r="U71" s="23">
        <v>1</v>
      </c>
      <c r="V71" s="23">
        <v>1</v>
      </c>
      <c r="X71" s="10" t="s">
        <v>216</v>
      </c>
      <c r="Y71" s="10">
        <v>1</v>
      </c>
      <c r="AA71" s="10">
        <v>3</v>
      </c>
      <c r="AC71" s="10">
        <v>2</v>
      </c>
      <c r="AE71" s="10">
        <v>2</v>
      </c>
      <c r="AF71" s="10">
        <v>2</v>
      </c>
      <c r="AH71" s="22">
        <v>3</v>
      </c>
      <c r="AJ71" s="10">
        <v>2</v>
      </c>
      <c r="AL71" s="10">
        <v>2</v>
      </c>
      <c r="AM71" s="10">
        <v>3</v>
      </c>
      <c r="AQ71" s="10">
        <v>1</v>
      </c>
      <c r="AS71" s="10">
        <v>1</v>
      </c>
      <c r="AT71" s="10">
        <v>3</v>
      </c>
    </row>
    <row r="72" spans="1:46" s="10" customFormat="1" ht="13.5">
      <c r="A72" s="10">
        <v>69</v>
      </c>
      <c r="B72" s="21" t="s">
        <v>215</v>
      </c>
      <c r="C72" s="21">
        <v>10</v>
      </c>
      <c r="D72" s="10">
        <v>8</v>
      </c>
      <c r="E72" s="10" t="s">
        <v>246</v>
      </c>
      <c r="F72" s="10" t="s">
        <v>36</v>
      </c>
      <c r="G72" s="10" t="s">
        <v>832</v>
      </c>
      <c r="I72" s="10">
        <v>65</v>
      </c>
      <c r="J72" s="10">
        <v>4</v>
      </c>
      <c r="K72" s="23">
        <v>1</v>
      </c>
      <c r="L72" s="23">
        <v>30</v>
      </c>
      <c r="M72" s="10">
        <f t="shared" si="3"/>
        <v>2</v>
      </c>
      <c r="N72" s="23">
        <v>0.5</v>
      </c>
      <c r="O72" s="10">
        <f t="shared" si="4"/>
        <v>1</v>
      </c>
      <c r="P72" s="23">
        <v>5</v>
      </c>
      <c r="Q72" s="23">
        <v>23.5</v>
      </c>
      <c r="R72" s="10">
        <f t="shared" si="5"/>
        <v>4</v>
      </c>
      <c r="S72" s="23">
        <v>1</v>
      </c>
      <c r="T72" s="23">
        <v>1</v>
      </c>
      <c r="U72" s="23">
        <v>1</v>
      </c>
      <c r="V72" s="23">
        <v>1</v>
      </c>
      <c r="X72" s="10" t="s">
        <v>247</v>
      </c>
      <c r="Y72" s="10">
        <v>3</v>
      </c>
      <c r="AA72" s="10">
        <v>3</v>
      </c>
      <c r="AC72" s="10">
        <v>2</v>
      </c>
      <c r="AE72" s="10">
        <v>3</v>
      </c>
      <c r="AF72" s="10">
        <v>2</v>
      </c>
      <c r="AH72" s="22">
        <v>3</v>
      </c>
      <c r="AJ72" s="10">
        <v>1</v>
      </c>
      <c r="AL72" s="10">
        <v>1</v>
      </c>
      <c r="AQ72" s="10">
        <v>2</v>
      </c>
      <c r="AS72" s="10">
        <v>2</v>
      </c>
      <c r="AT72" s="10">
        <v>3</v>
      </c>
    </row>
    <row r="73" spans="1:48" s="10" customFormat="1" ht="27">
      <c r="A73" s="10">
        <v>70</v>
      </c>
      <c r="B73" s="21" t="s">
        <v>248</v>
      </c>
      <c r="C73" s="21">
        <v>1</v>
      </c>
      <c r="D73" s="10" t="s">
        <v>249</v>
      </c>
      <c r="E73" s="10" t="s">
        <v>771</v>
      </c>
      <c r="F73" s="10" t="s">
        <v>771</v>
      </c>
      <c r="I73" s="10">
        <v>41</v>
      </c>
      <c r="J73" s="10">
        <v>2</v>
      </c>
      <c r="K73" s="23">
        <v>1</v>
      </c>
      <c r="L73" s="23">
        <v>35</v>
      </c>
      <c r="M73" s="10">
        <f t="shared" si="3"/>
        <v>3</v>
      </c>
      <c r="N73" s="23">
        <v>0.75</v>
      </c>
      <c r="O73" s="10">
        <f t="shared" si="4"/>
        <v>1</v>
      </c>
      <c r="P73" s="23">
        <v>2</v>
      </c>
      <c r="Q73" s="23">
        <v>4</v>
      </c>
      <c r="R73" s="10">
        <f t="shared" si="5"/>
        <v>1</v>
      </c>
      <c r="S73" s="23">
        <v>2</v>
      </c>
      <c r="T73" s="23">
        <v>2</v>
      </c>
      <c r="U73" s="23">
        <v>1</v>
      </c>
      <c r="V73" s="23">
        <v>1</v>
      </c>
      <c r="X73" s="10" t="s">
        <v>250</v>
      </c>
      <c r="Y73" s="10">
        <v>3</v>
      </c>
      <c r="AA73" s="10">
        <v>1</v>
      </c>
      <c r="AB73" s="10" t="s">
        <v>251</v>
      </c>
      <c r="AC73" s="10">
        <v>2</v>
      </c>
      <c r="AD73" s="10" t="s">
        <v>252</v>
      </c>
      <c r="AE73" s="10">
        <v>1</v>
      </c>
      <c r="AF73" s="10">
        <v>2</v>
      </c>
      <c r="AH73" s="22">
        <v>3</v>
      </c>
      <c r="AI73" s="10" t="s">
        <v>253</v>
      </c>
      <c r="AJ73" s="10">
        <v>1</v>
      </c>
      <c r="AL73" s="10">
        <v>1</v>
      </c>
      <c r="AM73" s="10">
        <v>3</v>
      </c>
      <c r="AN73" s="10" t="s">
        <v>254</v>
      </c>
      <c r="AO73" s="10" t="s">
        <v>841</v>
      </c>
      <c r="AP73" s="10" t="s">
        <v>255</v>
      </c>
      <c r="AQ73" s="10">
        <v>3</v>
      </c>
      <c r="AS73" s="10">
        <v>1</v>
      </c>
      <c r="AT73" s="10">
        <v>1</v>
      </c>
      <c r="AV73" s="10" t="s">
        <v>256</v>
      </c>
    </row>
    <row r="74" spans="1:48" s="10" customFormat="1" ht="27">
      <c r="A74" s="10">
        <v>71</v>
      </c>
      <c r="B74" s="21" t="s">
        <v>257</v>
      </c>
      <c r="C74" s="21">
        <v>2</v>
      </c>
      <c r="D74" s="10" t="s">
        <v>258</v>
      </c>
      <c r="E74" s="10" t="s">
        <v>733</v>
      </c>
      <c r="F74" s="10" t="s">
        <v>733</v>
      </c>
      <c r="I74" s="10">
        <v>60</v>
      </c>
      <c r="J74" s="10">
        <v>4</v>
      </c>
      <c r="K74" s="23">
        <v>1</v>
      </c>
      <c r="L74" s="23">
        <v>35</v>
      </c>
      <c r="M74" s="10">
        <f t="shared" si="3"/>
        <v>3</v>
      </c>
      <c r="N74" s="23">
        <v>1.25</v>
      </c>
      <c r="O74" s="10">
        <f t="shared" si="4"/>
        <v>2</v>
      </c>
      <c r="P74" s="23">
        <v>2</v>
      </c>
      <c r="Q74" s="23">
        <v>5</v>
      </c>
      <c r="R74" s="10">
        <f t="shared" si="5"/>
        <v>2</v>
      </c>
      <c r="S74" s="23">
        <v>4</v>
      </c>
      <c r="T74" s="23">
        <v>2</v>
      </c>
      <c r="U74" s="23">
        <v>2</v>
      </c>
      <c r="V74" s="23">
        <v>1</v>
      </c>
      <c r="X74" s="10" t="s">
        <v>259</v>
      </c>
      <c r="Y74" s="10">
        <v>3</v>
      </c>
      <c r="AA74" s="10">
        <v>2</v>
      </c>
      <c r="AC74" s="10">
        <v>3</v>
      </c>
      <c r="AE74" s="10">
        <v>3</v>
      </c>
      <c r="AF74" s="10">
        <v>1</v>
      </c>
      <c r="AH74" s="22">
        <v>2</v>
      </c>
      <c r="AI74" s="10" t="s">
        <v>260</v>
      </c>
      <c r="AJ74" s="10">
        <v>2</v>
      </c>
      <c r="AL74" s="10">
        <v>1</v>
      </c>
      <c r="AM74" s="10">
        <v>1</v>
      </c>
      <c r="AO74" s="10" t="s">
        <v>261</v>
      </c>
      <c r="AP74" s="10" t="s">
        <v>755</v>
      </c>
      <c r="AQ74" s="10">
        <v>2</v>
      </c>
      <c r="AS74" s="10">
        <v>1</v>
      </c>
      <c r="AT74" s="10">
        <v>1</v>
      </c>
      <c r="AV74" s="10" t="s">
        <v>262</v>
      </c>
    </row>
    <row r="75" spans="1:48" s="10" customFormat="1" ht="54">
      <c r="A75" s="10">
        <v>72</v>
      </c>
      <c r="B75" s="21" t="s">
        <v>257</v>
      </c>
      <c r="C75" s="21">
        <v>3</v>
      </c>
      <c r="D75" s="10" t="s">
        <v>249</v>
      </c>
      <c r="E75" s="10" t="s">
        <v>36</v>
      </c>
      <c r="F75" s="10" t="s">
        <v>36</v>
      </c>
      <c r="I75" s="10">
        <v>51</v>
      </c>
      <c r="J75" s="10">
        <v>3</v>
      </c>
      <c r="K75" s="23">
        <v>1</v>
      </c>
      <c r="L75" s="23">
        <v>37</v>
      </c>
      <c r="M75" s="10">
        <f t="shared" si="3"/>
        <v>3</v>
      </c>
      <c r="N75" s="10">
        <f>40/60</f>
        <v>0.6666666666666666</v>
      </c>
      <c r="O75" s="10">
        <f t="shared" si="4"/>
        <v>1</v>
      </c>
      <c r="P75" s="23">
        <v>2</v>
      </c>
      <c r="Q75" s="23">
        <v>3.5</v>
      </c>
      <c r="R75" s="10">
        <f t="shared" si="5"/>
        <v>1</v>
      </c>
      <c r="S75" s="23">
        <v>5</v>
      </c>
      <c r="T75" s="23">
        <v>2</v>
      </c>
      <c r="U75" s="23">
        <v>1</v>
      </c>
      <c r="V75" s="23">
        <v>1</v>
      </c>
      <c r="X75" s="10" t="s">
        <v>263</v>
      </c>
      <c r="Y75" s="10">
        <v>2</v>
      </c>
      <c r="Z75" s="10" t="s">
        <v>264</v>
      </c>
      <c r="AA75" s="10">
        <v>1</v>
      </c>
      <c r="AB75" s="10" t="s">
        <v>265</v>
      </c>
      <c r="AC75" s="10">
        <v>2</v>
      </c>
      <c r="AE75" s="10">
        <v>3</v>
      </c>
      <c r="AF75" s="10">
        <v>1</v>
      </c>
      <c r="AH75" s="22">
        <v>1</v>
      </c>
      <c r="AI75" s="10" t="s">
        <v>266</v>
      </c>
      <c r="AJ75" s="10">
        <v>1</v>
      </c>
      <c r="AK75" s="10" t="s">
        <v>267</v>
      </c>
      <c r="AL75" s="10">
        <v>1</v>
      </c>
      <c r="AM75" s="10">
        <v>1</v>
      </c>
      <c r="AN75" s="10" t="s">
        <v>268</v>
      </c>
      <c r="AO75" s="10" t="s">
        <v>269</v>
      </c>
      <c r="AP75" s="10" t="s">
        <v>125</v>
      </c>
      <c r="AQ75" s="10">
        <v>2</v>
      </c>
      <c r="AR75" s="10" t="s">
        <v>364</v>
      </c>
      <c r="AS75" s="10">
        <v>1</v>
      </c>
      <c r="AT75" s="10">
        <v>1</v>
      </c>
      <c r="AU75" s="10" t="s">
        <v>270</v>
      </c>
      <c r="AV75" s="10" t="s">
        <v>271</v>
      </c>
    </row>
    <row r="76" spans="1:47" s="10" customFormat="1" ht="67.5">
      <c r="A76" s="10">
        <v>73</v>
      </c>
      <c r="B76" s="21" t="s">
        <v>257</v>
      </c>
      <c r="C76" s="21">
        <v>4</v>
      </c>
      <c r="D76" s="10" t="s">
        <v>272</v>
      </c>
      <c r="E76" s="10" t="s">
        <v>36</v>
      </c>
      <c r="F76" s="10" t="s">
        <v>36</v>
      </c>
      <c r="I76" s="10">
        <v>52</v>
      </c>
      <c r="J76" s="10">
        <v>3</v>
      </c>
      <c r="K76" s="23">
        <v>1</v>
      </c>
      <c r="L76" s="23">
        <v>35</v>
      </c>
      <c r="M76" s="10">
        <f t="shared" si="3"/>
        <v>3</v>
      </c>
      <c r="N76" s="23">
        <v>0.67</v>
      </c>
      <c r="O76" s="10">
        <f t="shared" si="4"/>
        <v>1</v>
      </c>
      <c r="P76" s="23">
        <v>2</v>
      </c>
      <c r="Q76" s="23">
        <v>6</v>
      </c>
      <c r="R76" s="10">
        <f t="shared" si="5"/>
        <v>2</v>
      </c>
      <c r="S76" s="23">
        <v>4</v>
      </c>
      <c r="T76" s="23">
        <v>3</v>
      </c>
      <c r="U76" s="23">
        <v>1</v>
      </c>
      <c r="V76" s="23">
        <v>1</v>
      </c>
      <c r="X76" s="10" t="s">
        <v>159</v>
      </c>
      <c r="Y76" s="10">
        <v>1</v>
      </c>
      <c r="AA76" s="10">
        <v>1</v>
      </c>
      <c r="AB76" s="10" t="s">
        <v>273</v>
      </c>
      <c r="AC76" s="10">
        <v>2</v>
      </c>
      <c r="AE76" s="10">
        <v>1</v>
      </c>
      <c r="AF76" s="10">
        <v>2</v>
      </c>
      <c r="AG76" s="10" t="s">
        <v>274</v>
      </c>
      <c r="AH76" s="22">
        <v>2</v>
      </c>
      <c r="AJ76" s="10">
        <v>1</v>
      </c>
      <c r="AK76" s="10" t="s">
        <v>275</v>
      </c>
      <c r="AL76" s="10">
        <v>1</v>
      </c>
      <c r="AM76" s="10">
        <v>1</v>
      </c>
      <c r="AN76" s="10" t="s">
        <v>276</v>
      </c>
      <c r="AO76" s="10" t="s">
        <v>277</v>
      </c>
      <c r="AP76" s="10" t="s">
        <v>359</v>
      </c>
      <c r="AQ76" s="10">
        <v>1</v>
      </c>
      <c r="AS76" s="10">
        <v>1</v>
      </c>
      <c r="AT76" s="10">
        <v>1</v>
      </c>
      <c r="AU76" s="10" t="s">
        <v>278</v>
      </c>
    </row>
    <row r="77" spans="1:48" s="10" customFormat="1" ht="40.5">
      <c r="A77" s="10">
        <v>74</v>
      </c>
      <c r="B77" s="21" t="s">
        <v>257</v>
      </c>
      <c r="C77" s="21">
        <v>5</v>
      </c>
      <c r="D77" s="10" t="s">
        <v>279</v>
      </c>
      <c r="E77" s="10" t="s">
        <v>280</v>
      </c>
      <c r="F77" s="10" t="s">
        <v>733</v>
      </c>
      <c r="G77" s="10" t="s">
        <v>833</v>
      </c>
      <c r="I77" s="10">
        <v>49</v>
      </c>
      <c r="J77" s="10">
        <v>2</v>
      </c>
      <c r="K77" s="23">
        <v>1</v>
      </c>
      <c r="L77" s="23">
        <v>35</v>
      </c>
      <c r="M77" s="10">
        <f t="shared" si="3"/>
        <v>3</v>
      </c>
      <c r="N77" s="10">
        <f>40/60</f>
        <v>0.6666666666666666</v>
      </c>
      <c r="O77" s="10">
        <f t="shared" si="4"/>
        <v>1</v>
      </c>
      <c r="P77" s="23">
        <v>1</v>
      </c>
      <c r="Q77" s="23">
        <v>2</v>
      </c>
      <c r="R77" s="10">
        <f t="shared" si="5"/>
        <v>1</v>
      </c>
      <c r="S77" s="23">
        <v>4</v>
      </c>
      <c r="T77" s="23">
        <v>2</v>
      </c>
      <c r="U77" s="23">
        <v>1</v>
      </c>
      <c r="V77" s="23">
        <v>1</v>
      </c>
      <c r="X77" s="10" t="s">
        <v>281</v>
      </c>
      <c r="Y77" s="10">
        <v>3</v>
      </c>
      <c r="Z77" s="10" t="s">
        <v>282</v>
      </c>
      <c r="AA77" s="10">
        <v>3</v>
      </c>
      <c r="AB77" s="10" t="s">
        <v>283</v>
      </c>
      <c r="AC77" s="10">
        <v>3</v>
      </c>
      <c r="AD77" s="10" t="s">
        <v>284</v>
      </c>
      <c r="AE77" s="10">
        <v>3</v>
      </c>
      <c r="AF77" s="10">
        <v>2</v>
      </c>
      <c r="AH77" s="22">
        <v>3</v>
      </c>
      <c r="AJ77" s="10">
        <v>2</v>
      </c>
      <c r="AM77" s="10">
        <v>1</v>
      </c>
      <c r="AQ77" s="10">
        <v>2</v>
      </c>
      <c r="AS77" s="10">
        <v>1</v>
      </c>
      <c r="AT77" s="10">
        <v>1</v>
      </c>
      <c r="AV77" s="10" t="s">
        <v>285</v>
      </c>
    </row>
    <row r="78" spans="1:48" s="10" customFormat="1" ht="54">
      <c r="A78" s="10">
        <v>75</v>
      </c>
      <c r="B78" s="21" t="s">
        <v>257</v>
      </c>
      <c r="C78" s="21">
        <v>6</v>
      </c>
      <c r="D78" s="10" t="s">
        <v>286</v>
      </c>
      <c r="E78" s="10" t="s">
        <v>733</v>
      </c>
      <c r="F78" s="10" t="s">
        <v>733</v>
      </c>
      <c r="I78" s="10">
        <v>52</v>
      </c>
      <c r="J78" s="10">
        <v>3</v>
      </c>
      <c r="K78" s="23">
        <v>1</v>
      </c>
      <c r="L78" s="23">
        <v>38</v>
      </c>
      <c r="M78" s="10">
        <f t="shared" si="3"/>
        <v>3</v>
      </c>
      <c r="N78" s="10">
        <f>40/60</f>
        <v>0.6666666666666666</v>
      </c>
      <c r="O78" s="10">
        <f t="shared" si="4"/>
        <v>1</v>
      </c>
      <c r="P78" s="23">
        <v>4</v>
      </c>
      <c r="Q78" s="23">
        <v>7</v>
      </c>
      <c r="R78" s="10">
        <f t="shared" si="5"/>
        <v>2</v>
      </c>
      <c r="S78" s="23">
        <v>3</v>
      </c>
      <c r="T78" s="23">
        <v>4</v>
      </c>
      <c r="U78" s="23">
        <v>1</v>
      </c>
      <c r="V78" s="23">
        <v>2</v>
      </c>
      <c r="W78" s="24">
        <v>0.8125</v>
      </c>
      <c r="X78" s="10" t="s">
        <v>287</v>
      </c>
      <c r="Y78" s="10">
        <v>3</v>
      </c>
      <c r="AA78" s="10">
        <v>1</v>
      </c>
      <c r="AB78" s="10" t="s">
        <v>288</v>
      </c>
      <c r="AC78" s="10">
        <v>2</v>
      </c>
      <c r="AD78" s="10" t="s">
        <v>289</v>
      </c>
      <c r="AE78" s="10">
        <v>3</v>
      </c>
      <c r="AF78" s="10">
        <v>2</v>
      </c>
      <c r="AG78" s="10" t="s">
        <v>290</v>
      </c>
      <c r="AH78" s="22">
        <v>3</v>
      </c>
      <c r="AI78" s="10" t="s">
        <v>291</v>
      </c>
      <c r="AK78" s="10" t="s">
        <v>292</v>
      </c>
      <c r="AL78" s="10">
        <v>2</v>
      </c>
      <c r="AN78" s="10" t="s">
        <v>293</v>
      </c>
      <c r="AP78" s="10" t="s">
        <v>293</v>
      </c>
      <c r="AQ78" s="10">
        <v>3</v>
      </c>
      <c r="AS78" s="10">
        <v>1</v>
      </c>
      <c r="AT78" s="10">
        <v>1</v>
      </c>
      <c r="AV78" s="10" t="s">
        <v>294</v>
      </c>
    </row>
    <row r="79" spans="1:48" s="10" customFormat="1" ht="40.5">
      <c r="A79" s="10">
        <v>76</v>
      </c>
      <c r="B79" s="21" t="s">
        <v>257</v>
      </c>
      <c r="C79" s="21">
        <v>7</v>
      </c>
      <c r="D79" s="10" t="s">
        <v>286</v>
      </c>
      <c r="E79" s="10" t="s">
        <v>733</v>
      </c>
      <c r="F79" s="10" t="s">
        <v>733</v>
      </c>
      <c r="I79" s="10">
        <v>44</v>
      </c>
      <c r="J79" s="10">
        <v>2</v>
      </c>
      <c r="K79" s="23">
        <v>1</v>
      </c>
      <c r="L79" s="23">
        <v>35</v>
      </c>
      <c r="M79" s="10">
        <f t="shared" si="3"/>
        <v>3</v>
      </c>
      <c r="N79" s="23">
        <v>1.25</v>
      </c>
      <c r="O79" s="10">
        <f t="shared" si="4"/>
        <v>2</v>
      </c>
      <c r="P79" s="23">
        <v>5</v>
      </c>
      <c r="Q79" s="23">
        <v>10</v>
      </c>
      <c r="R79" s="10">
        <f t="shared" si="5"/>
        <v>3</v>
      </c>
      <c r="S79" s="23">
        <v>4</v>
      </c>
      <c r="T79" s="23">
        <v>2</v>
      </c>
      <c r="U79" s="23">
        <v>1</v>
      </c>
      <c r="V79" s="23">
        <v>1</v>
      </c>
      <c r="X79" s="10" t="s">
        <v>295</v>
      </c>
      <c r="Y79" s="10">
        <v>3</v>
      </c>
      <c r="AA79" s="10">
        <v>1</v>
      </c>
      <c r="AB79" s="10" t="s">
        <v>296</v>
      </c>
      <c r="AC79" s="10">
        <v>3</v>
      </c>
      <c r="AD79" s="10" t="s">
        <v>297</v>
      </c>
      <c r="AE79" s="10">
        <v>1</v>
      </c>
      <c r="AF79" s="10">
        <v>2</v>
      </c>
      <c r="AH79" s="22">
        <v>1</v>
      </c>
      <c r="AI79" s="10" t="s">
        <v>298</v>
      </c>
      <c r="AJ79" s="10">
        <v>1</v>
      </c>
      <c r="AK79" s="10" t="s">
        <v>298</v>
      </c>
      <c r="AL79" s="10">
        <v>1</v>
      </c>
      <c r="AM79" s="10">
        <v>1</v>
      </c>
      <c r="AO79" s="10" t="s">
        <v>299</v>
      </c>
      <c r="AP79" s="10" t="s">
        <v>300</v>
      </c>
      <c r="AQ79" s="10">
        <v>2</v>
      </c>
      <c r="AR79" s="10" t="s">
        <v>301</v>
      </c>
      <c r="AS79" s="10">
        <v>3</v>
      </c>
      <c r="AT79" s="10">
        <v>1</v>
      </c>
      <c r="AU79" s="10" t="s">
        <v>302</v>
      </c>
      <c r="AV79" s="10" t="s">
        <v>303</v>
      </c>
    </row>
    <row r="80" spans="1:47" s="10" customFormat="1" ht="40.5">
      <c r="A80" s="10">
        <v>77</v>
      </c>
      <c r="B80" s="21" t="s">
        <v>257</v>
      </c>
      <c r="C80" s="21">
        <v>8</v>
      </c>
      <c r="D80" s="10" t="s">
        <v>286</v>
      </c>
      <c r="E80" s="10" t="s">
        <v>733</v>
      </c>
      <c r="F80" s="10" t="s">
        <v>733</v>
      </c>
      <c r="I80" s="10">
        <v>61</v>
      </c>
      <c r="J80" s="10">
        <v>4</v>
      </c>
      <c r="K80" s="23">
        <v>1</v>
      </c>
      <c r="L80" s="23">
        <v>35</v>
      </c>
      <c r="M80" s="10">
        <f t="shared" si="3"/>
        <v>3</v>
      </c>
      <c r="N80" s="23">
        <v>0.5</v>
      </c>
      <c r="O80" s="10">
        <f t="shared" si="4"/>
        <v>1</v>
      </c>
      <c r="P80" s="23">
        <v>3</v>
      </c>
      <c r="Q80" s="23">
        <v>5</v>
      </c>
      <c r="R80" s="10">
        <f t="shared" si="5"/>
        <v>2</v>
      </c>
      <c r="S80" s="23">
        <v>3</v>
      </c>
      <c r="T80" s="23">
        <v>3</v>
      </c>
      <c r="U80" s="23">
        <v>1</v>
      </c>
      <c r="V80" s="23">
        <v>1</v>
      </c>
      <c r="X80" s="10" t="s">
        <v>304</v>
      </c>
      <c r="Y80" s="10">
        <v>1</v>
      </c>
      <c r="AA80" s="10">
        <v>1</v>
      </c>
      <c r="AB80" s="10" t="s">
        <v>305</v>
      </c>
      <c r="AC80" s="10">
        <v>2</v>
      </c>
      <c r="AE80" s="10">
        <v>1</v>
      </c>
      <c r="AF80" s="10">
        <v>2</v>
      </c>
      <c r="AH80" s="22">
        <v>3</v>
      </c>
      <c r="AI80" s="10" t="s">
        <v>306</v>
      </c>
      <c r="AJ80" s="10">
        <v>2</v>
      </c>
      <c r="AK80" s="10" t="s">
        <v>306</v>
      </c>
      <c r="AP80" s="10" t="s">
        <v>307</v>
      </c>
      <c r="AQ80" s="10">
        <v>1</v>
      </c>
      <c r="AS80" s="10">
        <v>2</v>
      </c>
      <c r="AT80" s="10">
        <v>1</v>
      </c>
      <c r="AU80" s="10" t="s">
        <v>308</v>
      </c>
    </row>
    <row r="81" spans="1:46" s="10" customFormat="1" ht="27">
      <c r="A81" s="10">
        <v>78</v>
      </c>
      <c r="B81" s="21" t="s">
        <v>257</v>
      </c>
      <c r="C81" s="21">
        <v>9</v>
      </c>
      <c r="D81" s="10" t="s">
        <v>309</v>
      </c>
      <c r="E81" s="10" t="s">
        <v>733</v>
      </c>
      <c r="F81" s="10" t="s">
        <v>733</v>
      </c>
      <c r="I81" s="10">
        <v>46</v>
      </c>
      <c r="J81" s="10">
        <v>2</v>
      </c>
      <c r="K81" s="23">
        <v>1</v>
      </c>
      <c r="L81" s="23">
        <v>35</v>
      </c>
      <c r="M81" s="10">
        <f t="shared" si="3"/>
        <v>3</v>
      </c>
      <c r="N81" s="23">
        <v>0.5</v>
      </c>
      <c r="O81" s="10">
        <f t="shared" si="4"/>
        <v>1</v>
      </c>
      <c r="P81" s="23">
        <v>1</v>
      </c>
      <c r="Q81" s="23">
        <v>3</v>
      </c>
      <c r="R81" s="10">
        <f t="shared" si="5"/>
        <v>1</v>
      </c>
      <c r="S81" s="23">
        <v>5</v>
      </c>
      <c r="T81" s="23">
        <v>3</v>
      </c>
      <c r="U81" s="23">
        <v>1</v>
      </c>
      <c r="V81" s="23">
        <v>1</v>
      </c>
      <c r="X81" s="10" t="s">
        <v>281</v>
      </c>
      <c r="Y81" s="10">
        <v>3</v>
      </c>
      <c r="AA81" s="10">
        <v>1</v>
      </c>
      <c r="AB81" s="10" t="s">
        <v>310</v>
      </c>
      <c r="AC81" s="10">
        <v>1</v>
      </c>
      <c r="AE81" s="10">
        <v>1</v>
      </c>
      <c r="AF81" s="10">
        <v>1</v>
      </c>
      <c r="AH81" s="22">
        <v>1</v>
      </c>
      <c r="AJ81" s="10">
        <v>2</v>
      </c>
      <c r="AL81" s="10">
        <v>1</v>
      </c>
      <c r="AO81" s="10" t="s">
        <v>311</v>
      </c>
      <c r="AP81" s="10" t="s">
        <v>747</v>
      </c>
      <c r="AQ81" s="10">
        <v>1</v>
      </c>
      <c r="AS81" s="10">
        <v>2</v>
      </c>
      <c r="AT81" s="10">
        <v>1</v>
      </c>
    </row>
    <row r="82" spans="1:46" s="10" customFormat="1" ht="54">
      <c r="A82" s="10">
        <v>79</v>
      </c>
      <c r="B82" s="21" t="s">
        <v>257</v>
      </c>
      <c r="C82" s="21">
        <v>10</v>
      </c>
      <c r="D82" s="10" t="s">
        <v>309</v>
      </c>
      <c r="E82" s="10" t="s">
        <v>733</v>
      </c>
      <c r="F82" s="10" t="s">
        <v>733</v>
      </c>
      <c r="I82" s="10">
        <v>51</v>
      </c>
      <c r="J82" s="10">
        <v>3</v>
      </c>
      <c r="K82" s="23">
        <v>1</v>
      </c>
      <c r="L82" s="23">
        <v>35</v>
      </c>
      <c r="M82" s="10">
        <f t="shared" si="3"/>
        <v>3</v>
      </c>
      <c r="N82" s="23">
        <v>0.6</v>
      </c>
      <c r="O82" s="10">
        <f t="shared" si="4"/>
        <v>1</v>
      </c>
      <c r="P82" s="23">
        <v>5</v>
      </c>
      <c r="Q82" s="23">
        <v>10</v>
      </c>
      <c r="R82" s="10">
        <f t="shared" si="5"/>
        <v>3</v>
      </c>
      <c r="S82" s="23">
        <v>5</v>
      </c>
      <c r="T82" s="23">
        <v>4</v>
      </c>
      <c r="U82" s="23">
        <v>1</v>
      </c>
      <c r="V82" s="23">
        <v>1</v>
      </c>
      <c r="Y82" s="10">
        <v>3</v>
      </c>
      <c r="AA82" s="10">
        <v>3</v>
      </c>
      <c r="AC82" s="10">
        <v>3</v>
      </c>
      <c r="AD82" s="10" t="s">
        <v>312</v>
      </c>
      <c r="AE82" s="10">
        <v>1</v>
      </c>
      <c r="AF82" s="10">
        <v>2</v>
      </c>
      <c r="AG82" s="10" t="s">
        <v>313</v>
      </c>
      <c r="AH82" s="22">
        <v>2</v>
      </c>
      <c r="AJ82" s="10">
        <v>1</v>
      </c>
      <c r="AL82" s="10">
        <v>1</v>
      </c>
      <c r="AO82" s="10" t="s">
        <v>314</v>
      </c>
      <c r="AQ82" s="10">
        <v>3</v>
      </c>
      <c r="AS82" s="10">
        <v>3</v>
      </c>
      <c r="AT82" s="10">
        <v>1</v>
      </c>
    </row>
    <row r="83" spans="1:48" s="10" customFormat="1" ht="27">
      <c r="A83" s="10">
        <v>80</v>
      </c>
      <c r="B83" s="21" t="s">
        <v>257</v>
      </c>
      <c r="C83" s="21">
        <v>11</v>
      </c>
      <c r="D83" s="10" t="s">
        <v>315</v>
      </c>
      <c r="E83" s="10" t="s">
        <v>733</v>
      </c>
      <c r="F83" s="10" t="s">
        <v>733</v>
      </c>
      <c r="I83" s="10">
        <v>70</v>
      </c>
      <c r="J83" s="10">
        <v>5</v>
      </c>
      <c r="K83" s="23">
        <v>1</v>
      </c>
      <c r="L83" s="23">
        <v>35</v>
      </c>
      <c r="M83" s="10">
        <f t="shared" si="3"/>
        <v>3</v>
      </c>
      <c r="N83" s="23">
        <v>0.5</v>
      </c>
      <c r="O83" s="10">
        <f t="shared" si="4"/>
        <v>1</v>
      </c>
      <c r="P83" s="23">
        <v>2</v>
      </c>
      <c r="R83" s="10">
        <f t="shared" si="5"/>
      </c>
      <c r="S83" s="23">
        <v>5</v>
      </c>
      <c r="T83" s="23">
        <v>3</v>
      </c>
      <c r="U83" s="23">
        <v>1</v>
      </c>
      <c r="V83" s="23">
        <v>1</v>
      </c>
      <c r="X83" s="10" t="s">
        <v>316</v>
      </c>
      <c r="Y83" s="10">
        <v>3</v>
      </c>
      <c r="AA83" s="10">
        <v>1</v>
      </c>
      <c r="AC83" s="10">
        <v>2</v>
      </c>
      <c r="AE83" s="10">
        <v>1</v>
      </c>
      <c r="AF83" s="10">
        <v>2</v>
      </c>
      <c r="AH83" s="22">
        <v>2</v>
      </c>
      <c r="AJ83" s="10">
        <v>2</v>
      </c>
      <c r="AL83" s="10">
        <v>2</v>
      </c>
      <c r="AO83" s="10" t="s">
        <v>1032</v>
      </c>
      <c r="AP83" s="10" t="s">
        <v>755</v>
      </c>
      <c r="AQ83" s="10">
        <v>1</v>
      </c>
      <c r="AS83" s="10">
        <v>1</v>
      </c>
      <c r="AT83" s="10">
        <v>1</v>
      </c>
      <c r="AV83" s="10" t="s">
        <v>354</v>
      </c>
    </row>
    <row r="84" spans="1:46" s="10" customFormat="1" ht="27">
      <c r="A84" s="10">
        <v>81</v>
      </c>
      <c r="B84" s="21" t="s">
        <v>257</v>
      </c>
      <c r="C84" s="21">
        <v>12</v>
      </c>
      <c r="D84" s="10" t="s">
        <v>315</v>
      </c>
      <c r="E84" s="10" t="s">
        <v>733</v>
      </c>
      <c r="F84" s="10" t="s">
        <v>733</v>
      </c>
      <c r="I84" s="10">
        <v>68</v>
      </c>
      <c r="J84" s="10">
        <v>4</v>
      </c>
      <c r="K84" s="23">
        <v>1</v>
      </c>
      <c r="L84" s="23">
        <v>35</v>
      </c>
      <c r="M84" s="10">
        <f t="shared" si="3"/>
        <v>3</v>
      </c>
      <c r="N84" s="23">
        <v>1</v>
      </c>
      <c r="O84" s="10">
        <f t="shared" si="4"/>
        <v>2</v>
      </c>
      <c r="P84" s="23">
        <v>2</v>
      </c>
      <c r="Q84" s="23">
        <v>5</v>
      </c>
      <c r="R84" s="10">
        <f t="shared" si="5"/>
        <v>2</v>
      </c>
      <c r="S84" s="23">
        <v>4</v>
      </c>
      <c r="T84" s="23">
        <v>3</v>
      </c>
      <c r="U84" s="23">
        <v>1</v>
      </c>
      <c r="V84" s="23">
        <v>1</v>
      </c>
      <c r="Y84" s="10">
        <v>3</v>
      </c>
      <c r="AA84" s="10">
        <v>3</v>
      </c>
      <c r="AC84" s="10">
        <v>2</v>
      </c>
      <c r="AE84" s="10">
        <v>3</v>
      </c>
      <c r="AF84" s="10">
        <v>2</v>
      </c>
      <c r="AH84" s="22">
        <v>2</v>
      </c>
      <c r="AI84" s="10" t="s">
        <v>317</v>
      </c>
      <c r="AJ84" s="10">
        <v>1</v>
      </c>
      <c r="AK84" s="10" t="s">
        <v>318</v>
      </c>
      <c r="AL84" s="10">
        <v>1</v>
      </c>
      <c r="AM84" s="10">
        <v>1</v>
      </c>
      <c r="AN84" s="10" t="s">
        <v>319</v>
      </c>
      <c r="AO84" s="10" t="s">
        <v>319</v>
      </c>
      <c r="AP84" s="10" t="s">
        <v>320</v>
      </c>
      <c r="AQ84" s="10">
        <v>2</v>
      </c>
      <c r="AS84" s="10">
        <v>1</v>
      </c>
      <c r="AT84" s="10">
        <v>1</v>
      </c>
    </row>
    <row r="85" spans="1:47" s="10" customFormat="1" ht="54">
      <c r="A85" s="10">
        <v>82</v>
      </c>
      <c r="B85" s="21" t="s">
        <v>257</v>
      </c>
      <c r="C85" s="21">
        <v>13</v>
      </c>
      <c r="D85" s="10" t="s">
        <v>258</v>
      </c>
      <c r="I85" s="10">
        <v>74</v>
      </c>
      <c r="J85" s="10">
        <v>5</v>
      </c>
      <c r="K85" s="23">
        <v>1</v>
      </c>
      <c r="L85" s="23">
        <v>35</v>
      </c>
      <c r="M85" s="10">
        <f t="shared" si="3"/>
        <v>3</v>
      </c>
      <c r="N85" s="10">
        <f>50/60</f>
        <v>0.8333333333333334</v>
      </c>
      <c r="O85" s="10">
        <f t="shared" si="4"/>
        <v>1</v>
      </c>
      <c r="P85" s="23">
        <v>3</v>
      </c>
      <c r="Q85" s="23">
        <v>5.5</v>
      </c>
      <c r="R85" s="10">
        <f t="shared" si="5"/>
        <v>2</v>
      </c>
      <c r="S85" s="23">
        <v>4</v>
      </c>
      <c r="T85" s="23">
        <v>3</v>
      </c>
      <c r="U85" s="23">
        <v>1</v>
      </c>
      <c r="V85" s="23">
        <v>1</v>
      </c>
      <c r="X85" s="10" t="s">
        <v>321</v>
      </c>
      <c r="Y85" s="10">
        <v>1</v>
      </c>
      <c r="AA85" s="10">
        <v>1</v>
      </c>
      <c r="AB85" s="10" t="s">
        <v>322</v>
      </c>
      <c r="AC85" s="10">
        <v>2</v>
      </c>
      <c r="AE85" s="10">
        <v>1</v>
      </c>
      <c r="AF85" s="10">
        <v>2</v>
      </c>
      <c r="AH85" s="22"/>
      <c r="AJ85" s="10">
        <v>1</v>
      </c>
      <c r="AK85" s="10" t="s">
        <v>323</v>
      </c>
      <c r="AL85" s="10">
        <v>1</v>
      </c>
      <c r="AM85" s="10">
        <v>2</v>
      </c>
      <c r="AO85" s="10" t="s">
        <v>1675</v>
      </c>
      <c r="AQ85" s="10">
        <v>3</v>
      </c>
      <c r="AS85" s="10">
        <v>1</v>
      </c>
      <c r="AT85" s="10">
        <v>1</v>
      </c>
      <c r="AU85" s="10" t="s">
        <v>324</v>
      </c>
    </row>
    <row r="86" spans="1:46" s="10" customFormat="1" ht="40.5">
      <c r="A86" s="10">
        <v>83</v>
      </c>
      <c r="B86" s="21" t="s">
        <v>257</v>
      </c>
      <c r="C86" s="21">
        <v>14</v>
      </c>
      <c r="D86" s="10" t="s">
        <v>325</v>
      </c>
      <c r="E86" s="10" t="s">
        <v>733</v>
      </c>
      <c r="F86" s="10" t="s">
        <v>733</v>
      </c>
      <c r="I86" s="10">
        <v>43</v>
      </c>
      <c r="J86" s="10">
        <v>2</v>
      </c>
      <c r="K86" s="23">
        <v>1</v>
      </c>
      <c r="L86" s="23">
        <v>35</v>
      </c>
      <c r="M86" s="10">
        <f t="shared" si="3"/>
        <v>3</v>
      </c>
      <c r="N86" s="23">
        <v>1</v>
      </c>
      <c r="O86" s="10">
        <f t="shared" si="4"/>
        <v>2</v>
      </c>
      <c r="P86" s="23">
        <v>2</v>
      </c>
      <c r="Q86" s="23">
        <v>5</v>
      </c>
      <c r="R86" s="10">
        <f t="shared" si="5"/>
        <v>2</v>
      </c>
      <c r="S86" s="23">
        <v>4</v>
      </c>
      <c r="T86" s="23">
        <v>3</v>
      </c>
      <c r="U86" s="23">
        <v>1</v>
      </c>
      <c r="V86" s="23">
        <v>1</v>
      </c>
      <c r="X86" s="10" t="s">
        <v>326</v>
      </c>
      <c r="Y86" s="10">
        <v>3</v>
      </c>
      <c r="AA86" s="10">
        <v>1</v>
      </c>
      <c r="AB86" s="10" t="s">
        <v>327</v>
      </c>
      <c r="AC86" s="10">
        <v>2</v>
      </c>
      <c r="AE86" s="10">
        <v>3</v>
      </c>
      <c r="AF86" s="10">
        <v>2</v>
      </c>
      <c r="AH86" s="22">
        <v>3</v>
      </c>
      <c r="AJ86" s="10">
        <v>2</v>
      </c>
      <c r="AL86" s="10">
        <v>2</v>
      </c>
      <c r="AO86" s="10" t="s">
        <v>360</v>
      </c>
      <c r="AQ86" s="10">
        <v>3</v>
      </c>
      <c r="AS86" s="10">
        <v>1</v>
      </c>
      <c r="AT86" s="10">
        <v>3</v>
      </c>
    </row>
    <row r="87" spans="1:48" s="10" customFormat="1" ht="40.5">
      <c r="A87" s="10">
        <v>84</v>
      </c>
      <c r="B87" s="21" t="s">
        <v>257</v>
      </c>
      <c r="C87" s="21">
        <v>15</v>
      </c>
      <c r="D87" s="10" t="s">
        <v>325</v>
      </c>
      <c r="E87" s="10" t="s">
        <v>733</v>
      </c>
      <c r="F87" s="10" t="s">
        <v>733</v>
      </c>
      <c r="I87" s="10">
        <v>55</v>
      </c>
      <c r="J87" s="10">
        <v>3</v>
      </c>
      <c r="K87" s="23">
        <v>1</v>
      </c>
      <c r="L87" s="23">
        <v>30</v>
      </c>
      <c r="M87" s="10">
        <f t="shared" si="3"/>
        <v>2</v>
      </c>
      <c r="N87" s="23">
        <v>0.6</v>
      </c>
      <c r="O87" s="10">
        <f t="shared" si="4"/>
        <v>1</v>
      </c>
      <c r="P87" s="23">
        <v>2</v>
      </c>
      <c r="Q87" s="23">
        <v>5</v>
      </c>
      <c r="R87" s="10">
        <f t="shared" si="5"/>
        <v>2</v>
      </c>
      <c r="S87" s="23">
        <v>4</v>
      </c>
      <c r="T87" s="23">
        <v>2</v>
      </c>
      <c r="U87" s="23">
        <v>1</v>
      </c>
      <c r="V87" s="23">
        <v>1</v>
      </c>
      <c r="X87" s="10" t="s">
        <v>328</v>
      </c>
      <c r="Y87" s="10">
        <v>3</v>
      </c>
      <c r="Z87" s="10" t="s">
        <v>329</v>
      </c>
      <c r="AA87" s="10">
        <v>1</v>
      </c>
      <c r="AB87" s="10" t="s">
        <v>330</v>
      </c>
      <c r="AC87" s="10">
        <v>3</v>
      </c>
      <c r="AD87" s="10" t="s">
        <v>331</v>
      </c>
      <c r="AE87" s="10">
        <v>3</v>
      </c>
      <c r="AF87" s="10">
        <v>1</v>
      </c>
      <c r="AH87" s="22">
        <v>2</v>
      </c>
      <c r="AJ87" s="10">
        <v>2</v>
      </c>
      <c r="AK87" s="10" t="s">
        <v>332</v>
      </c>
      <c r="AL87" s="10">
        <v>2</v>
      </c>
      <c r="AO87" s="10" t="s">
        <v>841</v>
      </c>
      <c r="AP87" s="10" t="s">
        <v>333</v>
      </c>
      <c r="AQ87" s="10">
        <v>2</v>
      </c>
      <c r="AR87" s="10" t="s">
        <v>334</v>
      </c>
      <c r="AS87" s="10">
        <v>1</v>
      </c>
      <c r="AT87" s="10">
        <v>1</v>
      </c>
      <c r="AV87" s="10" t="s">
        <v>335</v>
      </c>
    </row>
    <row r="88" spans="1:48" s="10" customFormat="1" ht="67.5">
      <c r="A88" s="10">
        <v>85</v>
      </c>
      <c r="B88" s="21" t="s">
        <v>257</v>
      </c>
      <c r="C88" s="21">
        <v>16</v>
      </c>
      <c r="D88" s="10" t="s">
        <v>336</v>
      </c>
      <c r="E88" s="10" t="s">
        <v>733</v>
      </c>
      <c r="F88" s="10" t="s">
        <v>733</v>
      </c>
      <c r="I88" s="10">
        <v>61</v>
      </c>
      <c r="J88" s="10">
        <v>4</v>
      </c>
      <c r="K88" s="23">
        <v>1</v>
      </c>
      <c r="L88" s="23">
        <v>35</v>
      </c>
      <c r="M88" s="10">
        <f t="shared" si="3"/>
        <v>3</v>
      </c>
      <c r="N88" s="23">
        <v>0.5</v>
      </c>
      <c r="O88" s="10">
        <f t="shared" si="4"/>
        <v>1</v>
      </c>
      <c r="P88" s="23">
        <v>4</v>
      </c>
      <c r="Q88" s="23">
        <v>9</v>
      </c>
      <c r="R88" s="10">
        <f t="shared" si="5"/>
        <v>2</v>
      </c>
      <c r="S88" s="23">
        <v>4</v>
      </c>
      <c r="T88" s="23">
        <v>3</v>
      </c>
      <c r="U88" s="23">
        <v>1</v>
      </c>
      <c r="V88" s="23">
        <v>2</v>
      </c>
      <c r="W88" s="24">
        <v>0.8125</v>
      </c>
      <c r="X88" s="10" t="s">
        <v>76</v>
      </c>
      <c r="Y88" s="10">
        <v>3</v>
      </c>
      <c r="AA88" s="10">
        <v>3</v>
      </c>
      <c r="AC88" s="10">
        <v>2</v>
      </c>
      <c r="AE88" s="10">
        <v>3</v>
      </c>
      <c r="AF88" s="10">
        <v>2</v>
      </c>
      <c r="AG88" s="10" t="s">
        <v>337</v>
      </c>
      <c r="AH88" s="22">
        <v>3</v>
      </c>
      <c r="AI88" s="10" t="s">
        <v>338</v>
      </c>
      <c r="AJ88" s="10">
        <v>1</v>
      </c>
      <c r="AK88" s="10" t="s">
        <v>339</v>
      </c>
      <c r="AL88" s="10">
        <v>1</v>
      </c>
      <c r="AM88" s="10">
        <v>1</v>
      </c>
      <c r="AN88" s="10" t="s">
        <v>340</v>
      </c>
      <c r="AO88" s="10" t="s">
        <v>341</v>
      </c>
      <c r="AP88" s="10" t="s">
        <v>342</v>
      </c>
      <c r="AQ88" s="10">
        <v>2</v>
      </c>
      <c r="AS88" s="10">
        <v>3</v>
      </c>
      <c r="AT88" s="10">
        <v>1</v>
      </c>
      <c r="AV88" s="10" t="s">
        <v>343</v>
      </c>
    </row>
    <row r="89" spans="1:46" s="10" customFormat="1" ht="13.5">
      <c r="A89" s="10">
        <v>86</v>
      </c>
      <c r="B89" s="21" t="s">
        <v>257</v>
      </c>
      <c r="C89" s="21">
        <v>17</v>
      </c>
      <c r="D89" s="10" t="s">
        <v>336</v>
      </c>
      <c r="E89" s="10" t="s">
        <v>733</v>
      </c>
      <c r="F89" s="10" t="s">
        <v>733</v>
      </c>
      <c r="I89" s="10">
        <v>51</v>
      </c>
      <c r="J89" s="10">
        <v>3</v>
      </c>
      <c r="K89" s="23">
        <v>1</v>
      </c>
      <c r="L89" s="23">
        <v>35</v>
      </c>
      <c r="M89" s="10">
        <f t="shared" si="3"/>
        <v>3</v>
      </c>
      <c r="N89" s="23">
        <v>0.75</v>
      </c>
      <c r="O89" s="10">
        <f t="shared" si="4"/>
        <v>1</v>
      </c>
      <c r="P89" s="23">
        <v>3</v>
      </c>
      <c r="Q89" s="23">
        <v>15</v>
      </c>
      <c r="R89" s="10">
        <f t="shared" si="5"/>
        <v>3</v>
      </c>
      <c r="S89" s="23">
        <v>3</v>
      </c>
      <c r="T89" s="23">
        <v>3</v>
      </c>
      <c r="U89" s="23">
        <v>1</v>
      </c>
      <c r="V89" s="23">
        <v>1</v>
      </c>
      <c r="X89" s="10" t="s">
        <v>1216</v>
      </c>
      <c r="Y89" s="10">
        <v>3</v>
      </c>
      <c r="AA89" s="10">
        <v>3</v>
      </c>
      <c r="AC89" s="10">
        <v>3</v>
      </c>
      <c r="AD89" s="10" t="s">
        <v>1217</v>
      </c>
      <c r="AE89" s="10">
        <v>2</v>
      </c>
      <c r="AF89" s="10">
        <v>1</v>
      </c>
      <c r="AH89" s="22">
        <v>1</v>
      </c>
      <c r="AJ89" s="10">
        <v>1</v>
      </c>
      <c r="AL89" s="10">
        <v>1</v>
      </c>
      <c r="AO89" s="10" t="s">
        <v>1218</v>
      </c>
      <c r="AP89" s="10" t="s">
        <v>780</v>
      </c>
      <c r="AQ89" s="10">
        <v>3</v>
      </c>
      <c r="AS89" s="10">
        <v>1</v>
      </c>
      <c r="AT89" s="10">
        <v>3</v>
      </c>
    </row>
    <row r="90" spans="1:46" s="10" customFormat="1" ht="27">
      <c r="A90" s="10">
        <v>87</v>
      </c>
      <c r="B90" s="21" t="s">
        <v>257</v>
      </c>
      <c r="C90" s="21">
        <v>18</v>
      </c>
      <c r="D90" s="10" t="s">
        <v>1219</v>
      </c>
      <c r="E90" s="10" t="s">
        <v>733</v>
      </c>
      <c r="F90" s="10" t="s">
        <v>733</v>
      </c>
      <c r="I90" s="10">
        <v>42</v>
      </c>
      <c r="J90" s="10">
        <v>2</v>
      </c>
      <c r="K90" s="23">
        <v>1</v>
      </c>
      <c r="L90" s="23">
        <v>35</v>
      </c>
      <c r="M90" s="10">
        <f t="shared" si="3"/>
        <v>3</v>
      </c>
      <c r="N90" s="23">
        <v>1</v>
      </c>
      <c r="O90" s="10">
        <f t="shared" si="4"/>
        <v>2</v>
      </c>
      <c r="P90" s="23">
        <v>2</v>
      </c>
      <c r="Q90" s="23">
        <v>10</v>
      </c>
      <c r="R90" s="10">
        <f t="shared" si="5"/>
        <v>3</v>
      </c>
      <c r="S90" s="23">
        <v>4</v>
      </c>
      <c r="T90" s="23">
        <v>2</v>
      </c>
      <c r="U90" s="23">
        <v>1</v>
      </c>
      <c r="V90" s="23">
        <v>1</v>
      </c>
      <c r="X90" s="10" t="s">
        <v>1220</v>
      </c>
      <c r="Y90" s="10">
        <v>2</v>
      </c>
      <c r="Z90" s="10" t="s">
        <v>1221</v>
      </c>
      <c r="AA90" s="10">
        <v>3</v>
      </c>
      <c r="AC90" s="10">
        <v>2</v>
      </c>
      <c r="AE90" s="10">
        <v>3</v>
      </c>
      <c r="AF90" s="10">
        <v>1</v>
      </c>
      <c r="AH90" s="22">
        <v>3</v>
      </c>
      <c r="AJ90" s="10">
        <v>2</v>
      </c>
      <c r="AL90" s="10">
        <v>2</v>
      </c>
      <c r="AM90" s="10">
        <v>3</v>
      </c>
      <c r="AO90" s="10" t="s">
        <v>210</v>
      </c>
      <c r="AP90" s="10" t="s">
        <v>1222</v>
      </c>
      <c r="AQ90" s="10">
        <v>3</v>
      </c>
      <c r="AS90" s="10">
        <v>1</v>
      </c>
      <c r="AT90" s="10">
        <v>3</v>
      </c>
    </row>
    <row r="91" spans="1:46" s="10" customFormat="1" ht="13.5">
      <c r="A91" s="10">
        <v>88</v>
      </c>
      <c r="B91" s="21" t="s">
        <v>257</v>
      </c>
      <c r="C91" s="21">
        <v>19</v>
      </c>
      <c r="D91" s="10" t="s">
        <v>1223</v>
      </c>
      <c r="E91" s="10" t="s">
        <v>733</v>
      </c>
      <c r="F91" s="10" t="s">
        <v>733</v>
      </c>
      <c r="I91" s="10">
        <v>68</v>
      </c>
      <c r="J91" s="10">
        <v>4</v>
      </c>
      <c r="K91" s="23">
        <v>1</v>
      </c>
      <c r="L91" s="23">
        <v>35</v>
      </c>
      <c r="M91" s="10">
        <f t="shared" si="3"/>
        <v>3</v>
      </c>
      <c r="N91" s="23">
        <v>0.75</v>
      </c>
      <c r="O91" s="10">
        <f t="shared" si="4"/>
        <v>1</v>
      </c>
      <c r="P91" s="23">
        <v>2</v>
      </c>
      <c r="Q91" s="23">
        <v>5</v>
      </c>
      <c r="R91" s="10">
        <f t="shared" si="5"/>
        <v>2</v>
      </c>
      <c r="S91" s="23">
        <v>4</v>
      </c>
      <c r="T91" s="23">
        <v>2</v>
      </c>
      <c r="U91" s="23">
        <v>1</v>
      </c>
      <c r="V91" s="23">
        <v>2</v>
      </c>
      <c r="W91" s="24">
        <v>0.75</v>
      </c>
      <c r="X91" s="10" t="s">
        <v>1224</v>
      </c>
      <c r="Y91" s="10">
        <v>1</v>
      </c>
      <c r="AA91" s="10">
        <v>3</v>
      </c>
      <c r="AC91" s="10">
        <v>2</v>
      </c>
      <c r="AE91" s="10">
        <v>1</v>
      </c>
      <c r="AF91" s="10">
        <v>1</v>
      </c>
      <c r="AH91" s="22">
        <v>1</v>
      </c>
      <c r="AJ91" s="10">
        <v>1</v>
      </c>
      <c r="AL91" s="10">
        <v>1</v>
      </c>
      <c r="AQ91" s="10">
        <v>3</v>
      </c>
      <c r="AS91" s="10">
        <v>2</v>
      </c>
      <c r="AT91" s="10">
        <v>1</v>
      </c>
    </row>
    <row r="92" spans="1:46" s="10" customFormat="1" ht="54">
      <c r="A92" s="10">
        <v>89</v>
      </c>
      <c r="B92" s="21" t="s">
        <v>257</v>
      </c>
      <c r="C92" s="21">
        <v>20</v>
      </c>
      <c r="D92" s="10" t="s">
        <v>1219</v>
      </c>
      <c r="E92" s="10" t="s">
        <v>246</v>
      </c>
      <c r="F92" s="10" t="s">
        <v>36</v>
      </c>
      <c r="G92" s="10" t="s">
        <v>832</v>
      </c>
      <c r="I92" s="10">
        <v>56</v>
      </c>
      <c r="J92" s="10">
        <v>3</v>
      </c>
      <c r="K92" s="23">
        <v>1</v>
      </c>
      <c r="L92" s="23">
        <v>35</v>
      </c>
      <c r="M92" s="10">
        <f t="shared" si="3"/>
        <v>3</v>
      </c>
      <c r="O92" s="10">
        <f t="shared" si="4"/>
      </c>
      <c r="P92" s="23">
        <v>1</v>
      </c>
      <c r="Q92" s="23">
        <v>3</v>
      </c>
      <c r="R92" s="10">
        <f t="shared" si="5"/>
        <v>1</v>
      </c>
      <c r="S92" s="23">
        <v>4</v>
      </c>
      <c r="T92" s="23">
        <v>3</v>
      </c>
      <c r="U92" s="23">
        <v>1</v>
      </c>
      <c r="V92" s="23">
        <v>2</v>
      </c>
      <c r="W92" s="24">
        <v>0.8125</v>
      </c>
      <c r="X92" s="10" t="s">
        <v>1225</v>
      </c>
      <c r="Y92" s="10">
        <v>2</v>
      </c>
      <c r="AA92" s="10">
        <v>1</v>
      </c>
      <c r="AB92" s="10" t="s">
        <v>1226</v>
      </c>
      <c r="AC92" s="10">
        <v>2</v>
      </c>
      <c r="AD92" s="10" t="s">
        <v>1227</v>
      </c>
      <c r="AE92" s="10">
        <v>1</v>
      </c>
      <c r="AF92" s="10">
        <v>2</v>
      </c>
      <c r="AH92" s="22">
        <v>1</v>
      </c>
      <c r="AJ92" s="10">
        <v>1</v>
      </c>
      <c r="AL92" s="10">
        <v>2</v>
      </c>
      <c r="AM92" s="10">
        <v>3</v>
      </c>
      <c r="AP92" s="10" t="s">
        <v>1228</v>
      </c>
      <c r="AQ92" s="10">
        <v>1</v>
      </c>
      <c r="AS92" s="10">
        <v>1</v>
      </c>
      <c r="AT92" s="10">
        <v>1</v>
      </c>
    </row>
    <row r="93" spans="1:47" s="10" customFormat="1" ht="40.5">
      <c r="A93" s="10">
        <v>90</v>
      </c>
      <c r="B93" s="21" t="s">
        <v>257</v>
      </c>
      <c r="C93" s="21">
        <v>21</v>
      </c>
      <c r="D93" s="10" t="s">
        <v>1223</v>
      </c>
      <c r="E93" s="10" t="s">
        <v>733</v>
      </c>
      <c r="F93" s="10" t="s">
        <v>733</v>
      </c>
      <c r="I93" s="10">
        <v>44</v>
      </c>
      <c r="J93" s="10">
        <v>2</v>
      </c>
      <c r="K93" s="23">
        <v>2</v>
      </c>
      <c r="L93" s="23">
        <v>35</v>
      </c>
      <c r="M93" s="10">
        <f t="shared" si="3"/>
        <v>3</v>
      </c>
      <c r="N93" s="23">
        <v>0.7</v>
      </c>
      <c r="O93" s="10">
        <f t="shared" si="4"/>
        <v>1</v>
      </c>
      <c r="P93" s="23">
        <v>3</v>
      </c>
      <c r="Q93" s="23">
        <v>8</v>
      </c>
      <c r="R93" s="10">
        <f t="shared" si="5"/>
        <v>2</v>
      </c>
      <c r="S93" s="23">
        <v>4</v>
      </c>
      <c r="T93" s="23">
        <v>3</v>
      </c>
      <c r="U93" s="23">
        <v>1</v>
      </c>
      <c r="V93" s="23">
        <v>1</v>
      </c>
      <c r="X93" s="10" t="s">
        <v>1229</v>
      </c>
      <c r="Y93" s="10">
        <v>1</v>
      </c>
      <c r="AA93" s="10">
        <v>1</v>
      </c>
      <c r="AB93" s="10" t="s">
        <v>1230</v>
      </c>
      <c r="AC93" s="10">
        <v>3</v>
      </c>
      <c r="AD93" s="10" t="s">
        <v>1231</v>
      </c>
      <c r="AE93" s="10">
        <v>1</v>
      </c>
      <c r="AF93" s="10">
        <v>2</v>
      </c>
      <c r="AH93" s="22">
        <v>3</v>
      </c>
      <c r="AJ93" s="10">
        <v>2</v>
      </c>
      <c r="AL93" s="10">
        <v>2</v>
      </c>
      <c r="AP93" s="10" t="s">
        <v>1232</v>
      </c>
      <c r="AQ93" s="10">
        <v>2</v>
      </c>
      <c r="AS93" s="10">
        <v>2</v>
      </c>
      <c r="AT93" s="10">
        <v>1</v>
      </c>
      <c r="AU93" s="10" t="s">
        <v>1233</v>
      </c>
    </row>
    <row r="94" spans="1:48" s="10" customFormat="1" ht="27">
      <c r="A94" s="10">
        <v>91</v>
      </c>
      <c r="B94" s="21" t="s">
        <v>257</v>
      </c>
      <c r="C94" s="21">
        <v>22</v>
      </c>
      <c r="D94" s="10" t="s">
        <v>1234</v>
      </c>
      <c r="E94" s="10" t="s">
        <v>733</v>
      </c>
      <c r="F94" s="10" t="s">
        <v>733</v>
      </c>
      <c r="I94" s="10">
        <v>46</v>
      </c>
      <c r="J94" s="10">
        <v>2</v>
      </c>
      <c r="K94" s="23">
        <v>1</v>
      </c>
      <c r="L94" s="23">
        <v>35</v>
      </c>
      <c r="M94" s="10">
        <f t="shared" si="3"/>
        <v>3</v>
      </c>
      <c r="N94" s="23">
        <v>1</v>
      </c>
      <c r="O94" s="10">
        <f t="shared" si="4"/>
        <v>2</v>
      </c>
      <c r="P94" s="23">
        <v>2</v>
      </c>
      <c r="Q94" s="23">
        <v>4</v>
      </c>
      <c r="R94" s="10">
        <f t="shared" si="5"/>
        <v>1</v>
      </c>
      <c r="S94" s="23">
        <v>4</v>
      </c>
      <c r="T94" s="23">
        <v>3</v>
      </c>
      <c r="U94" s="23">
        <v>1</v>
      </c>
      <c r="V94" s="23">
        <v>1</v>
      </c>
      <c r="X94" s="10" t="s">
        <v>1235</v>
      </c>
      <c r="Y94" s="10">
        <v>3</v>
      </c>
      <c r="AA94" s="10">
        <v>3</v>
      </c>
      <c r="AC94" s="10">
        <v>2</v>
      </c>
      <c r="AD94" s="10" t="s">
        <v>1236</v>
      </c>
      <c r="AE94" s="10">
        <v>1</v>
      </c>
      <c r="AF94" s="10">
        <v>1</v>
      </c>
      <c r="AH94" s="22">
        <v>2</v>
      </c>
      <c r="AI94" s="10" t="s">
        <v>1237</v>
      </c>
      <c r="AJ94" s="10">
        <v>1</v>
      </c>
      <c r="AK94" s="10" t="s">
        <v>1238</v>
      </c>
      <c r="AL94" s="10">
        <v>2</v>
      </c>
      <c r="AM94" s="10">
        <v>3</v>
      </c>
      <c r="AN94" s="10" t="s">
        <v>1239</v>
      </c>
      <c r="AO94" s="10" t="s">
        <v>1240</v>
      </c>
      <c r="AP94" s="10" t="s">
        <v>29</v>
      </c>
      <c r="AQ94" s="10">
        <v>3</v>
      </c>
      <c r="AS94" s="10">
        <v>2</v>
      </c>
      <c r="AT94" s="10">
        <v>1</v>
      </c>
      <c r="AU94" s="10" t="s">
        <v>1241</v>
      </c>
      <c r="AV94" s="10" t="s">
        <v>1242</v>
      </c>
    </row>
    <row r="95" spans="1:46" s="10" customFormat="1" ht="13.5">
      <c r="A95" s="10">
        <v>92</v>
      </c>
      <c r="B95" s="21" t="s">
        <v>257</v>
      </c>
      <c r="C95" s="21">
        <v>23</v>
      </c>
      <c r="D95" s="10" t="s">
        <v>1234</v>
      </c>
      <c r="I95" s="10">
        <v>57</v>
      </c>
      <c r="J95" s="10">
        <v>3</v>
      </c>
      <c r="K95" s="23">
        <v>1</v>
      </c>
      <c r="L95" s="23">
        <v>35</v>
      </c>
      <c r="M95" s="10">
        <f t="shared" si="3"/>
        <v>3</v>
      </c>
      <c r="N95" s="23">
        <v>1.5</v>
      </c>
      <c r="O95" s="10">
        <f t="shared" si="4"/>
        <v>3</v>
      </c>
      <c r="P95" s="23">
        <v>4</v>
      </c>
      <c r="Q95" s="23">
        <v>15</v>
      </c>
      <c r="R95" s="10">
        <f t="shared" si="5"/>
        <v>3</v>
      </c>
      <c r="S95" s="23">
        <v>4</v>
      </c>
      <c r="T95" s="23">
        <v>2</v>
      </c>
      <c r="U95" s="23">
        <v>1</v>
      </c>
      <c r="V95" s="23">
        <v>1</v>
      </c>
      <c r="Y95" s="10">
        <v>3</v>
      </c>
      <c r="AA95" s="10">
        <v>3</v>
      </c>
      <c r="AC95" s="10">
        <v>2</v>
      </c>
      <c r="AE95" s="10">
        <v>1</v>
      </c>
      <c r="AF95" s="10">
        <v>1</v>
      </c>
      <c r="AH95" s="22">
        <v>1</v>
      </c>
      <c r="AJ95" s="10">
        <v>1</v>
      </c>
      <c r="AL95" s="10">
        <v>1</v>
      </c>
      <c r="AP95" s="10" t="s">
        <v>125</v>
      </c>
      <c r="AQ95" s="10">
        <v>1</v>
      </c>
      <c r="AS95" s="10">
        <v>2</v>
      </c>
      <c r="AT95" s="10">
        <v>1</v>
      </c>
    </row>
    <row r="96" spans="1:46" s="10" customFormat="1" ht="27">
      <c r="A96" s="10">
        <v>93</v>
      </c>
      <c r="B96" s="21" t="s">
        <v>257</v>
      </c>
      <c r="C96" s="21">
        <v>24</v>
      </c>
      <c r="D96" s="10" t="s">
        <v>1243</v>
      </c>
      <c r="E96" s="10" t="s">
        <v>36</v>
      </c>
      <c r="F96" s="10" t="s">
        <v>36</v>
      </c>
      <c r="I96" s="10">
        <v>58</v>
      </c>
      <c r="J96" s="10">
        <v>3</v>
      </c>
      <c r="K96" s="23">
        <v>1</v>
      </c>
      <c r="L96" s="23">
        <v>36</v>
      </c>
      <c r="M96" s="10">
        <f t="shared" si="3"/>
        <v>3</v>
      </c>
      <c r="N96" s="23">
        <v>1.25</v>
      </c>
      <c r="O96" s="10">
        <f t="shared" si="4"/>
        <v>2</v>
      </c>
      <c r="P96" s="23">
        <v>3</v>
      </c>
      <c r="Q96" s="23">
        <v>10</v>
      </c>
      <c r="R96" s="10">
        <f t="shared" si="5"/>
        <v>3</v>
      </c>
      <c r="S96" s="23">
        <v>3</v>
      </c>
      <c r="T96" s="23">
        <v>2</v>
      </c>
      <c r="U96" s="23">
        <v>2</v>
      </c>
      <c r="V96" s="23">
        <v>1</v>
      </c>
      <c r="X96" s="10" t="s">
        <v>1244</v>
      </c>
      <c r="Y96" s="10">
        <v>3</v>
      </c>
      <c r="AA96" s="10">
        <v>3</v>
      </c>
      <c r="AC96" s="10">
        <v>3</v>
      </c>
      <c r="AD96" s="10" t="s">
        <v>1245</v>
      </c>
      <c r="AE96" s="10">
        <v>3</v>
      </c>
      <c r="AF96" s="10">
        <v>2</v>
      </c>
      <c r="AH96" s="22">
        <v>2</v>
      </c>
      <c r="AI96" s="10" t="s">
        <v>1246</v>
      </c>
      <c r="AJ96" s="10">
        <v>2</v>
      </c>
      <c r="AL96" s="10">
        <v>1</v>
      </c>
      <c r="AQ96" s="10">
        <v>3</v>
      </c>
      <c r="AS96" s="10">
        <v>1</v>
      </c>
      <c r="AT96" s="10">
        <v>1</v>
      </c>
    </row>
    <row r="97" spans="1:46" s="10" customFormat="1" ht="40.5">
      <c r="A97" s="10">
        <v>94</v>
      </c>
      <c r="B97" s="21" t="s">
        <v>257</v>
      </c>
      <c r="C97" s="21">
        <v>25</v>
      </c>
      <c r="D97" s="10" t="s">
        <v>1247</v>
      </c>
      <c r="E97" s="10" t="s">
        <v>771</v>
      </c>
      <c r="F97" s="10" t="s">
        <v>771</v>
      </c>
      <c r="I97" s="10">
        <v>40</v>
      </c>
      <c r="J97" s="10">
        <v>2</v>
      </c>
      <c r="K97" s="23">
        <v>2</v>
      </c>
      <c r="L97" s="23">
        <v>35</v>
      </c>
      <c r="M97" s="10">
        <f t="shared" si="3"/>
        <v>3</v>
      </c>
      <c r="N97" s="23">
        <v>1</v>
      </c>
      <c r="O97" s="10">
        <f t="shared" si="4"/>
        <v>2</v>
      </c>
      <c r="P97" s="23">
        <v>2</v>
      </c>
      <c r="Q97" s="23">
        <v>7.5</v>
      </c>
      <c r="R97" s="10">
        <f t="shared" si="5"/>
        <v>2</v>
      </c>
      <c r="S97" s="23">
        <v>3</v>
      </c>
      <c r="T97" s="23">
        <v>3</v>
      </c>
      <c r="U97" s="23">
        <v>1</v>
      </c>
      <c r="V97" s="23">
        <v>1</v>
      </c>
      <c r="X97" s="10" t="s">
        <v>1248</v>
      </c>
      <c r="Y97" s="10">
        <v>1</v>
      </c>
      <c r="AA97" s="10">
        <v>1</v>
      </c>
      <c r="AB97" s="10" t="s">
        <v>1249</v>
      </c>
      <c r="AC97" s="10">
        <v>2</v>
      </c>
      <c r="AE97" s="10">
        <v>3</v>
      </c>
      <c r="AF97" s="10">
        <v>2</v>
      </c>
      <c r="AH97" s="22">
        <v>3</v>
      </c>
      <c r="AJ97" s="10">
        <v>2</v>
      </c>
      <c r="AL97" s="10">
        <v>2</v>
      </c>
      <c r="AQ97" s="10">
        <v>2</v>
      </c>
      <c r="AS97" s="10">
        <v>2</v>
      </c>
      <c r="AT97" s="10">
        <v>1</v>
      </c>
    </row>
    <row r="98" spans="1:34" s="10" customFormat="1" ht="13.5">
      <c r="A98" s="10">
        <v>95</v>
      </c>
      <c r="B98" s="21" t="s">
        <v>257</v>
      </c>
      <c r="C98" s="21">
        <v>26</v>
      </c>
      <c r="D98" s="10" t="s">
        <v>1243</v>
      </c>
      <c r="E98" s="10" t="s">
        <v>733</v>
      </c>
      <c r="F98" s="10" t="s">
        <v>733</v>
      </c>
      <c r="I98" s="10">
        <v>64</v>
      </c>
      <c r="J98" s="10">
        <v>4</v>
      </c>
      <c r="K98" s="23">
        <v>1</v>
      </c>
      <c r="L98" s="23">
        <v>35</v>
      </c>
      <c r="M98" s="10">
        <f t="shared" si="3"/>
        <v>3</v>
      </c>
      <c r="N98" s="23">
        <v>1</v>
      </c>
      <c r="O98" s="10">
        <f t="shared" si="4"/>
        <v>2</v>
      </c>
      <c r="P98" s="23">
        <v>1</v>
      </c>
      <c r="Q98" s="23">
        <v>2</v>
      </c>
      <c r="R98" s="10">
        <f t="shared" si="5"/>
        <v>1</v>
      </c>
      <c r="S98" s="23">
        <v>3</v>
      </c>
      <c r="T98" s="23">
        <v>3</v>
      </c>
      <c r="U98" s="23">
        <v>1</v>
      </c>
      <c r="V98" s="23">
        <v>1</v>
      </c>
      <c r="X98" s="10" t="s">
        <v>1250</v>
      </c>
      <c r="Y98" s="10">
        <v>3</v>
      </c>
      <c r="AA98" s="10">
        <v>3</v>
      </c>
      <c r="AC98" s="10">
        <v>2</v>
      </c>
      <c r="AE98" s="10">
        <v>1</v>
      </c>
      <c r="AF98" s="10">
        <v>2</v>
      </c>
      <c r="AH98" s="22"/>
    </row>
    <row r="99" spans="1:46" s="10" customFormat="1" ht="54">
      <c r="A99" s="10">
        <v>96</v>
      </c>
      <c r="B99" s="21" t="s">
        <v>257</v>
      </c>
      <c r="C99" s="21">
        <v>27</v>
      </c>
      <c r="D99" s="10" t="s">
        <v>1247</v>
      </c>
      <c r="E99" s="10" t="s">
        <v>733</v>
      </c>
      <c r="F99" s="10" t="s">
        <v>733</v>
      </c>
      <c r="I99" s="10">
        <v>51</v>
      </c>
      <c r="J99" s="10">
        <v>3</v>
      </c>
      <c r="K99" s="23">
        <v>1</v>
      </c>
      <c r="L99" s="23">
        <v>32</v>
      </c>
      <c r="M99" s="10">
        <f t="shared" si="3"/>
        <v>2</v>
      </c>
      <c r="N99" s="23">
        <v>1</v>
      </c>
      <c r="O99" s="10">
        <f t="shared" si="4"/>
        <v>2</v>
      </c>
      <c r="P99" s="23">
        <v>3</v>
      </c>
      <c r="Q99" s="23">
        <v>6</v>
      </c>
      <c r="R99" s="10">
        <f t="shared" si="5"/>
        <v>2</v>
      </c>
      <c r="S99" s="23">
        <v>4</v>
      </c>
      <c r="T99" s="23">
        <v>3</v>
      </c>
      <c r="U99" s="23">
        <v>2</v>
      </c>
      <c r="V99" s="23">
        <v>1</v>
      </c>
      <c r="X99" s="10" t="s">
        <v>1251</v>
      </c>
      <c r="Y99" s="10">
        <v>1</v>
      </c>
      <c r="AA99" s="10">
        <v>1</v>
      </c>
      <c r="AB99" s="10" t="s">
        <v>1252</v>
      </c>
      <c r="AC99" s="10">
        <v>1</v>
      </c>
      <c r="AE99" s="10">
        <v>1</v>
      </c>
      <c r="AF99" s="10">
        <v>2</v>
      </c>
      <c r="AG99" s="10" t="s">
        <v>1253</v>
      </c>
      <c r="AH99" s="22">
        <v>3</v>
      </c>
      <c r="AJ99" s="10">
        <v>2</v>
      </c>
      <c r="AL99" s="10">
        <v>2</v>
      </c>
      <c r="AN99" s="10" t="s">
        <v>1254</v>
      </c>
      <c r="AO99" s="10" t="s">
        <v>1669</v>
      </c>
      <c r="AP99" s="10" t="s">
        <v>88</v>
      </c>
      <c r="AQ99" s="10">
        <v>1</v>
      </c>
      <c r="AS99" s="10">
        <v>1</v>
      </c>
      <c r="AT99" s="10">
        <v>1</v>
      </c>
    </row>
    <row r="100" spans="1:46" s="10" customFormat="1" ht="13.5">
      <c r="A100" s="10">
        <v>97</v>
      </c>
      <c r="B100" s="21" t="s">
        <v>257</v>
      </c>
      <c r="C100" s="21">
        <v>28</v>
      </c>
      <c r="D100" s="10" t="s">
        <v>1247</v>
      </c>
      <c r="E100" s="10" t="s">
        <v>733</v>
      </c>
      <c r="F100" s="10" t="s">
        <v>733</v>
      </c>
      <c r="I100" s="10">
        <v>63</v>
      </c>
      <c r="J100" s="10">
        <v>4</v>
      </c>
      <c r="K100" s="23">
        <v>1</v>
      </c>
      <c r="L100" s="23">
        <v>35</v>
      </c>
      <c r="M100" s="10">
        <f t="shared" si="3"/>
        <v>3</v>
      </c>
      <c r="N100" s="23">
        <v>1</v>
      </c>
      <c r="O100" s="10">
        <f t="shared" si="4"/>
        <v>2</v>
      </c>
      <c r="P100" s="23">
        <v>4</v>
      </c>
      <c r="Q100" s="23">
        <v>2</v>
      </c>
      <c r="R100" s="10">
        <f t="shared" si="5"/>
        <v>1</v>
      </c>
      <c r="S100" s="23">
        <v>3</v>
      </c>
      <c r="T100" s="23">
        <v>2</v>
      </c>
      <c r="U100" s="23">
        <v>1</v>
      </c>
      <c r="V100" s="23">
        <v>1</v>
      </c>
      <c r="Y100" s="10">
        <v>3</v>
      </c>
      <c r="AA100" s="10">
        <v>3</v>
      </c>
      <c r="AC100" s="10">
        <v>3</v>
      </c>
      <c r="AE100" s="10">
        <v>3</v>
      </c>
      <c r="AF100" s="10">
        <v>2</v>
      </c>
      <c r="AH100" s="22">
        <v>3</v>
      </c>
      <c r="AJ100" s="10">
        <v>2</v>
      </c>
      <c r="AL100" s="10">
        <v>2</v>
      </c>
      <c r="AO100" s="10" t="s">
        <v>841</v>
      </c>
      <c r="AP100" s="10" t="s">
        <v>125</v>
      </c>
      <c r="AQ100" s="10">
        <v>3</v>
      </c>
      <c r="AS100" s="10">
        <v>2</v>
      </c>
      <c r="AT100" s="10">
        <v>1</v>
      </c>
    </row>
    <row r="101" spans="1:46" s="10" customFormat="1" ht="27">
      <c r="A101" s="10">
        <v>98</v>
      </c>
      <c r="B101" s="21" t="s">
        <v>257</v>
      </c>
      <c r="C101" s="21">
        <v>29</v>
      </c>
      <c r="D101" s="10" t="s">
        <v>1255</v>
      </c>
      <c r="E101" s="10" t="s">
        <v>1256</v>
      </c>
      <c r="F101" s="10" t="s">
        <v>733</v>
      </c>
      <c r="G101" s="10" t="s">
        <v>1257</v>
      </c>
      <c r="I101" s="10">
        <v>44</v>
      </c>
      <c r="J101" s="10">
        <v>2</v>
      </c>
      <c r="K101" s="23">
        <v>1</v>
      </c>
      <c r="L101" s="23">
        <v>30</v>
      </c>
      <c r="M101" s="10">
        <f t="shared" si="3"/>
        <v>2</v>
      </c>
      <c r="N101" s="23">
        <v>0.5</v>
      </c>
      <c r="O101" s="10">
        <f t="shared" si="4"/>
        <v>1</v>
      </c>
      <c r="P101" s="23">
        <v>2</v>
      </c>
      <c r="Q101" s="23">
        <v>5</v>
      </c>
      <c r="R101" s="10">
        <f t="shared" si="5"/>
        <v>2</v>
      </c>
      <c r="S101" s="23">
        <v>3</v>
      </c>
      <c r="T101" s="23">
        <v>3</v>
      </c>
      <c r="U101" s="23">
        <v>1</v>
      </c>
      <c r="V101" s="23">
        <v>1</v>
      </c>
      <c r="X101" s="10" t="s">
        <v>1258</v>
      </c>
      <c r="Y101" s="10">
        <v>1</v>
      </c>
      <c r="Z101" s="10" t="s">
        <v>1259</v>
      </c>
      <c r="AA101" s="10">
        <v>1</v>
      </c>
      <c r="AB101" s="10" t="s">
        <v>1260</v>
      </c>
      <c r="AC101" s="10">
        <v>2</v>
      </c>
      <c r="AE101" s="10">
        <v>1</v>
      </c>
      <c r="AH101" s="22">
        <v>1</v>
      </c>
      <c r="AI101" s="10" t="s">
        <v>1261</v>
      </c>
      <c r="AJ101" s="10">
        <v>1</v>
      </c>
      <c r="AK101" s="10" t="s">
        <v>1262</v>
      </c>
      <c r="AL101" s="10">
        <v>1</v>
      </c>
      <c r="AM101" s="10">
        <v>1</v>
      </c>
      <c r="AO101" s="10" t="s">
        <v>1263</v>
      </c>
      <c r="AP101" s="10" t="s">
        <v>125</v>
      </c>
      <c r="AQ101" s="10">
        <v>3</v>
      </c>
      <c r="AS101" s="10">
        <v>2</v>
      </c>
      <c r="AT101" s="10">
        <v>1</v>
      </c>
    </row>
    <row r="102" spans="1:46" s="10" customFormat="1" ht="40.5">
      <c r="A102" s="10">
        <v>99</v>
      </c>
      <c r="B102" s="21" t="s">
        <v>257</v>
      </c>
      <c r="C102" s="21">
        <v>30</v>
      </c>
      <c r="D102" s="10" t="s">
        <v>1247</v>
      </c>
      <c r="E102" s="10" t="s">
        <v>733</v>
      </c>
      <c r="F102" s="10" t="s">
        <v>733</v>
      </c>
      <c r="I102" s="10">
        <v>56</v>
      </c>
      <c r="J102" s="10">
        <v>3</v>
      </c>
      <c r="K102" s="23">
        <v>1</v>
      </c>
      <c r="L102" s="23">
        <v>35</v>
      </c>
      <c r="M102" s="10">
        <f t="shared" si="3"/>
        <v>3</v>
      </c>
      <c r="N102" s="23">
        <v>1</v>
      </c>
      <c r="O102" s="10">
        <f t="shared" si="4"/>
        <v>2</v>
      </c>
      <c r="P102" s="23">
        <v>4</v>
      </c>
      <c r="Q102" s="23">
        <v>10</v>
      </c>
      <c r="R102" s="10">
        <f t="shared" si="5"/>
        <v>3</v>
      </c>
      <c r="S102" s="23">
        <v>3</v>
      </c>
      <c r="T102" s="23">
        <v>2</v>
      </c>
      <c r="U102" s="23">
        <v>1</v>
      </c>
      <c r="V102" s="23">
        <v>1</v>
      </c>
      <c r="X102" s="10" t="s">
        <v>1264</v>
      </c>
      <c r="Y102" s="10">
        <v>3</v>
      </c>
      <c r="AA102" s="10">
        <v>1</v>
      </c>
      <c r="AB102" s="10" t="s">
        <v>1265</v>
      </c>
      <c r="AC102" s="10">
        <v>2</v>
      </c>
      <c r="AE102" s="10">
        <v>3</v>
      </c>
      <c r="AF102" s="10">
        <v>2</v>
      </c>
      <c r="AH102" s="22">
        <v>3</v>
      </c>
      <c r="AJ102" s="10">
        <v>2</v>
      </c>
      <c r="AK102" s="10" t="s">
        <v>1266</v>
      </c>
      <c r="AL102" s="10">
        <v>2</v>
      </c>
      <c r="AN102" s="10" t="s">
        <v>1266</v>
      </c>
      <c r="AO102" s="10" t="s">
        <v>841</v>
      </c>
      <c r="AP102" s="10" t="s">
        <v>1267</v>
      </c>
      <c r="AQ102" s="10">
        <v>2</v>
      </c>
      <c r="AS102" s="10">
        <v>1</v>
      </c>
      <c r="AT102" s="10">
        <v>1</v>
      </c>
    </row>
    <row r="103" spans="1:46" s="10" customFormat="1" ht="13.5">
      <c r="A103" s="10">
        <v>100</v>
      </c>
      <c r="B103" s="21" t="s">
        <v>257</v>
      </c>
      <c r="C103" s="21">
        <v>31</v>
      </c>
      <c r="D103" s="10" t="s">
        <v>1255</v>
      </c>
      <c r="E103" s="10" t="s">
        <v>733</v>
      </c>
      <c r="F103" s="10" t="s">
        <v>733</v>
      </c>
      <c r="I103" s="10">
        <v>59</v>
      </c>
      <c r="J103" s="10">
        <v>3</v>
      </c>
      <c r="K103" s="23">
        <v>1</v>
      </c>
      <c r="L103" s="23">
        <v>30</v>
      </c>
      <c r="M103" s="10">
        <f t="shared" si="3"/>
        <v>2</v>
      </c>
      <c r="N103" s="23">
        <v>0.5</v>
      </c>
      <c r="O103" s="10">
        <f t="shared" si="4"/>
        <v>1</v>
      </c>
      <c r="P103" s="23">
        <v>2</v>
      </c>
      <c r="Q103" s="23">
        <v>5</v>
      </c>
      <c r="R103" s="10">
        <f t="shared" si="5"/>
        <v>2</v>
      </c>
      <c r="S103" s="23">
        <v>3</v>
      </c>
      <c r="T103" s="23">
        <v>2</v>
      </c>
      <c r="U103" s="23">
        <v>1</v>
      </c>
      <c r="V103" s="23">
        <v>1</v>
      </c>
      <c r="X103" s="10" t="s">
        <v>1268</v>
      </c>
      <c r="Y103" s="10">
        <v>3</v>
      </c>
      <c r="AA103" s="10">
        <v>3</v>
      </c>
      <c r="AC103" s="10">
        <v>2</v>
      </c>
      <c r="AE103" s="10">
        <v>1</v>
      </c>
      <c r="AF103" s="10">
        <v>2</v>
      </c>
      <c r="AH103" s="22">
        <v>3</v>
      </c>
      <c r="AJ103" s="10">
        <v>2</v>
      </c>
      <c r="AL103" s="10">
        <v>1</v>
      </c>
      <c r="AQ103" s="10">
        <v>3</v>
      </c>
      <c r="AS103" s="10">
        <v>2</v>
      </c>
      <c r="AT103" s="10">
        <v>1</v>
      </c>
    </row>
    <row r="104" spans="1:47" s="10" customFormat="1" ht="40.5">
      <c r="A104" s="10">
        <v>101</v>
      </c>
      <c r="B104" s="21" t="s">
        <v>257</v>
      </c>
      <c r="C104" s="21">
        <v>32</v>
      </c>
      <c r="D104" s="10" t="s">
        <v>1269</v>
      </c>
      <c r="E104" s="10" t="s">
        <v>733</v>
      </c>
      <c r="F104" s="10" t="s">
        <v>733</v>
      </c>
      <c r="I104" s="10">
        <v>54</v>
      </c>
      <c r="J104" s="10">
        <v>3</v>
      </c>
      <c r="K104" s="23">
        <v>1</v>
      </c>
      <c r="L104" s="23">
        <v>35</v>
      </c>
      <c r="M104" s="10">
        <f t="shared" si="3"/>
        <v>3</v>
      </c>
      <c r="N104" s="10">
        <f>40/60</f>
        <v>0.6666666666666666</v>
      </c>
      <c r="O104" s="10">
        <f t="shared" si="4"/>
        <v>1</v>
      </c>
      <c r="P104" s="23">
        <v>2</v>
      </c>
      <c r="Q104" s="23">
        <v>4</v>
      </c>
      <c r="R104" s="10">
        <f t="shared" si="5"/>
        <v>1</v>
      </c>
      <c r="S104" s="23">
        <v>3</v>
      </c>
      <c r="T104" s="23">
        <v>3</v>
      </c>
      <c r="U104" s="23">
        <v>1</v>
      </c>
      <c r="V104" s="23">
        <v>1</v>
      </c>
      <c r="Y104" s="10">
        <v>1</v>
      </c>
      <c r="AA104" s="10">
        <v>1</v>
      </c>
      <c r="AB104" s="10" t="s">
        <v>1270</v>
      </c>
      <c r="AC104" s="10">
        <v>2</v>
      </c>
      <c r="AE104" s="10">
        <v>1</v>
      </c>
      <c r="AF104" s="10">
        <v>2</v>
      </c>
      <c r="AH104" s="22">
        <v>3</v>
      </c>
      <c r="AI104" s="10" t="s">
        <v>1271</v>
      </c>
      <c r="AJ104" s="10">
        <v>2</v>
      </c>
      <c r="AK104" s="10" t="s">
        <v>1272</v>
      </c>
      <c r="AL104" s="10">
        <v>1</v>
      </c>
      <c r="AM104" s="10">
        <v>1</v>
      </c>
      <c r="AO104" s="10" t="s">
        <v>1273</v>
      </c>
      <c r="AP104" s="10" t="s">
        <v>1273</v>
      </c>
      <c r="AQ104" s="10">
        <v>1</v>
      </c>
      <c r="AS104" s="10">
        <v>1</v>
      </c>
      <c r="AT104" s="10">
        <v>1</v>
      </c>
      <c r="AU104" s="10" t="s">
        <v>1274</v>
      </c>
    </row>
    <row r="105" spans="1:47" s="10" customFormat="1" ht="54">
      <c r="A105" s="10">
        <v>102</v>
      </c>
      <c r="B105" s="21" t="s">
        <v>257</v>
      </c>
      <c r="C105" s="21">
        <v>33</v>
      </c>
      <c r="D105" s="10" t="s">
        <v>1247</v>
      </c>
      <c r="E105" s="10" t="s">
        <v>771</v>
      </c>
      <c r="F105" s="10" t="s">
        <v>771</v>
      </c>
      <c r="I105" s="10">
        <v>78</v>
      </c>
      <c r="J105" s="10">
        <v>5</v>
      </c>
      <c r="K105" s="23">
        <v>1</v>
      </c>
      <c r="L105" s="23">
        <v>35</v>
      </c>
      <c r="M105" s="10">
        <f t="shared" si="3"/>
        <v>3</v>
      </c>
      <c r="N105" s="23">
        <v>1</v>
      </c>
      <c r="O105" s="10">
        <f t="shared" si="4"/>
        <v>2</v>
      </c>
      <c r="P105" s="23">
        <v>3</v>
      </c>
      <c r="Q105" s="23">
        <v>5</v>
      </c>
      <c r="R105" s="10">
        <f t="shared" si="5"/>
        <v>2</v>
      </c>
      <c r="S105" s="23">
        <v>2</v>
      </c>
      <c r="T105" s="23">
        <v>2</v>
      </c>
      <c r="U105" s="23">
        <v>1</v>
      </c>
      <c r="V105" s="23">
        <v>2</v>
      </c>
      <c r="W105" s="24">
        <v>0.75</v>
      </c>
      <c r="X105" s="10" t="s">
        <v>1275</v>
      </c>
      <c r="Y105" s="10">
        <v>3</v>
      </c>
      <c r="AA105" s="10">
        <v>1</v>
      </c>
      <c r="AB105" s="10" t="s">
        <v>1276</v>
      </c>
      <c r="AC105" s="10">
        <v>2</v>
      </c>
      <c r="AE105" s="10">
        <v>1</v>
      </c>
      <c r="AF105" s="10">
        <v>2</v>
      </c>
      <c r="AH105" s="22">
        <v>3</v>
      </c>
      <c r="AJ105" s="10">
        <v>2</v>
      </c>
      <c r="AL105" s="10">
        <v>2</v>
      </c>
      <c r="AO105" s="10" t="s">
        <v>1277</v>
      </c>
      <c r="AP105" s="10" t="s">
        <v>1278</v>
      </c>
      <c r="AQ105" s="10">
        <v>3</v>
      </c>
      <c r="AS105" s="10">
        <v>1</v>
      </c>
      <c r="AT105" s="10">
        <v>1</v>
      </c>
      <c r="AU105" s="10" t="s">
        <v>1279</v>
      </c>
    </row>
    <row r="106" spans="1:47" s="10" customFormat="1" ht="40.5">
      <c r="A106" s="10">
        <v>103</v>
      </c>
      <c r="B106" s="21" t="s">
        <v>257</v>
      </c>
      <c r="C106" s="21">
        <v>34</v>
      </c>
      <c r="E106" s="10" t="s">
        <v>733</v>
      </c>
      <c r="F106" s="10" t="s">
        <v>733</v>
      </c>
      <c r="I106" s="10">
        <v>73</v>
      </c>
      <c r="J106" s="10">
        <v>5</v>
      </c>
      <c r="K106" s="23">
        <v>1</v>
      </c>
      <c r="L106" s="23">
        <v>35</v>
      </c>
      <c r="M106" s="10">
        <f t="shared" si="3"/>
        <v>3</v>
      </c>
      <c r="N106" s="23">
        <v>1</v>
      </c>
      <c r="O106" s="10">
        <f t="shared" si="4"/>
        <v>2</v>
      </c>
      <c r="P106" s="23">
        <v>4</v>
      </c>
      <c r="Q106" s="23">
        <v>8</v>
      </c>
      <c r="R106" s="10">
        <f t="shared" si="5"/>
        <v>2</v>
      </c>
      <c r="S106" s="23">
        <v>2</v>
      </c>
      <c r="T106" s="23">
        <v>2</v>
      </c>
      <c r="U106" s="23">
        <v>1</v>
      </c>
      <c r="V106" s="23">
        <v>1</v>
      </c>
      <c r="X106" s="10" t="s">
        <v>1280</v>
      </c>
      <c r="Y106" s="10">
        <v>3</v>
      </c>
      <c r="AA106" s="10">
        <v>3</v>
      </c>
      <c r="AC106" s="10">
        <v>3</v>
      </c>
      <c r="AD106" s="10" t="s">
        <v>1281</v>
      </c>
      <c r="AE106" s="10">
        <v>3</v>
      </c>
      <c r="AF106" s="10">
        <v>2</v>
      </c>
      <c r="AG106" s="10" t="s">
        <v>1282</v>
      </c>
      <c r="AH106" s="22">
        <v>1</v>
      </c>
      <c r="AJ106" s="10">
        <v>1</v>
      </c>
      <c r="AL106" s="10">
        <v>1</v>
      </c>
      <c r="AM106" s="10">
        <v>3</v>
      </c>
      <c r="AO106" s="10" t="s">
        <v>1283</v>
      </c>
      <c r="AP106" s="10" t="s">
        <v>125</v>
      </c>
      <c r="AQ106" s="10">
        <v>2</v>
      </c>
      <c r="AS106" s="10">
        <v>1</v>
      </c>
      <c r="AT106" s="10">
        <v>3</v>
      </c>
      <c r="AU106" s="10" t="s">
        <v>1284</v>
      </c>
    </row>
    <row r="107" spans="1:48" s="10" customFormat="1" ht="54">
      <c r="A107" s="10">
        <v>104</v>
      </c>
      <c r="B107" s="21" t="s">
        <v>257</v>
      </c>
      <c r="C107" s="21">
        <v>35</v>
      </c>
      <c r="D107" s="10" t="s">
        <v>1247</v>
      </c>
      <c r="I107" s="10">
        <v>50</v>
      </c>
      <c r="J107" s="10">
        <v>3</v>
      </c>
      <c r="K107" s="23">
        <v>1</v>
      </c>
      <c r="L107" s="23">
        <v>35</v>
      </c>
      <c r="M107" s="10">
        <f t="shared" si="3"/>
        <v>3</v>
      </c>
      <c r="N107" s="23">
        <v>1</v>
      </c>
      <c r="O107" s="10">
        <f t="shared" si="4"/>
        <v>2</v>
      </c>
      <c r="P107" s="23">
        <v>2</v>
      </c>
      <c r="Q107" s="23">
        <v>5</v>
      </c>
      <c r="R107" s="10">
        <f t="shared" si="5"/>
        <v>2</v>
      </c>
      <c r="S107" s="23">
        <v>4</v>
      </c>
      <c r="T107" s="23">
        <v>2</v>
      </c>
      <c r="U107" s="23">
        <v>2</v>
      </c>
      <c r="V107" s="23">
        <v>1</v>
      </c>
      <c r="X107" s="10" t="s">
        <v>1285</v>
      </c>
      <c r="Y107" s="10">
        <v>3</v>
      </c>
      <c r="Z107" s="10" t="s">
        <v>1286</v>
      </c>
      <c r="AA107" s="10">
        <v>1</v>
      </c>
      <c r="AB107" s="10" t="s">
        <v>1287</v>
      </c>
      <c r="AC107" s="10">
        <v>2</v>
      </c>
      <c r="AD107" s="10" t="s">
        <v>1288</v>
      </c>
      <c r="AE107" s="10">
        <v>1</v>
      </c>
      <c r="AF107" s="10">
        <v>2</v>
      </c>
      <c r="AG107" s="10" t="s">
        <v>1289</v>
      </c>
      <c r="AH107" s="22"/>
      <c r="AJ107" s="10">
        <v>2</v>
      </c>
      <c r="AM107" s="10">
        <v>3</v>
      </c>
      <c r="AN107" s="10" t="s">
        <v>1290</v>
      </c>
      <c r="AO107" s="10" t="s">
        <v>1291</v>
      </c>
      <c r="AP107" s="10" t="s">
        <v>1292</v>
      </c>
      <c r="AQ107" s="10">
        <v>2</v>
      </c>
      <c r="AS107" s="10">
        <v>2</v>
      </c>
      <c r="AT107" s="10">
        <v>1</v>
      </c>
      <c r="AU107" s="10" t="s">
        <v>1293</v>
      </c>
      <c r="AV107" s="10" t="s">
        <v>1294</v>
      </c>
    </row>
    <row r="108" spans="1:46" s="10" customFormat="1" ht="13.5">
      <c r="A108" s="10">
        <v>105</v>
      </c>
      <c r="B108" s="21" t="s">
        <v>257</v>
      </c>
      <c r="C108" s="21">
        <v>36</v>
      </c>
      <c r="D108" s="10" t="s">
        <v>1295</v>
      </c>
      <c r="E108" s="10" t="s">
        <v>733</v>
      </c>
      <c r="F108" s="10" t="s">
        <v>733</v>
      </c>
      <c r="I108" s="10">
        <v>70</v>
      </c>
      <c r="J108" s="10">
        <v>5</v>
      </c>
      <c r="K108" s="23">
        <v>1</v>
      </c>
      <c r="L108" s="23">
        <v>35</v>
      </c>
      <c r="M108" s="10">
        <f t="shared" si="3"/>
        <v>3</v>
      </c>
      <c r="N108" s="23">
        <v>1</v>
      </c>
      <c r="O108" s="10">
        <f t="shared" si="4"/>
        <v>2</v>
      </c>
      <c r="P108" s="23">
        <v>3</v>
      </c>
      <c r="Q108" s="23">
        <v>5.5</v>
      </c>
      <c r="R108" s="10">
        <f t="shared" si="5"/>
        <v>2</v>
      </c>
      <c r="S108" s="23">
        <v>3</v>
      </c>
      <c r="T108" s="23">
        <v>2</v>
      </c>
      <c r="U108" s="23">
        <v>1</v>
      </c>
      <c r="V108" s="23">
        <v>1</v>
      </c>
      <c r="X108" s="10" t="s">
        <v>1296</v>
      </c>
      <c r="Y108" s="10">
        <v>3</v>
      </c>
      <c r="AA108" s="10">
        <v>3</v>
      </c>
      <c r="AC108" s="10">
        <v>2</v>
      </c>
      <c r="AE108" s="10">
        <v>1</v>
      </c>
      <c r="AF108" s="10">
        <v>2</v>
      </c>
      <c r="AH108" s="22">
        <v>1</v>
      </c>
      <c r="AJ108" s="10">
        <v>2</v>
      </c>
      <c r="AL108" s="10">
        <v>1</v>
      </c>
      <c r="AO108" s="10" t="s">
        <v>1297</v>
      </c>
      <c r="AP108" s="10" t="s">
        <v>125</v>
      </c>
      <c r="AQ108" s="10">
        <v>1</v>
      </c>
      <c r="AS108" s="10">
        <v>1</v>
      </c>
      <c r="AT108" s="10">
        <v>1</v>
      </c>
    </row>
    <row r="109" spans="1:46" s="10" customFormat="1" ht="27">
      <c r="A109" s="10">
        <v>106</v>
      </c>
      <c r="B109" s="21" t="s">
        <v>257</v>
      </c>
      <c r="C109" s="21">
        <v>37</v>
      </c>
      <c r="D109" s="10" t="s">
        <v>1298</v>
      </c>
      <c r="E109" s="10" t="s">
        <v>1299</v>
      </c>
      <c r="F109" s="10" t="s">
        <v>1299</v>
      </c>
      <c r="I109" s="10">
        <v>75</v>
      </c>
      <c r="J109" s="10">
        <v>5</v>
      </c>
      <c r="K109" s="23">
        <v>1</v>
      </c>
      <c r="L109" s="23">
        <v>30</v>
      </c>
      <c r="M109" s="10">
        <f t="shared" si="3"/>
        <v>2</v>
      </c>
      <c r="N109" s="23">
        <f>37.5/60</f>
        <v>0.625</v>
      </c>
      <c r="O109" s="10">
        <f t="shared" si="4"/>
        <v>1</v>
      </c>
      <c r="P109" s="23">
        <v>2</v>
      </c>
      <c r="Q109" s="23">
        <v>5.5</v>
      </c>
      <c r="R109" s="10">
        <f t="shared" si="5"/>
        <v>2</v>
      </c>
      <c r="S109" s="23">
        <v>3</v>
      </c>
      <c r="T109" s="23">
        <v>2</v>
      </c>
      <c r="U109" s="23">
        <v>1</v>
      </c>
      <c r="V109" s="23">
        <v>1</v>
      </c>
      <c r="Y109" s="10">
        <v>3</v>
      </c>
      <c r="AA109" s="10">
        <v>2</v>
      </c>
      <c r="AC109" s="10">
        <v>3</v>
      </c>
      <c r="AD109" s="10" t="s">
        <v>351</v>
      </c>
      <c r="AE109" s="10">
        <v>2</v>
      </c>
      <c r="AF109" s="10">
        <v>2</v>
      </c>
      <c r="AH109" s="22">
        <v>3</v>
      </c>
      <c r="AK109" s="10" t="s">
        <v>1300</v>
      </c>
      <c r="AL109" s="10">
        <v>2</v>
      </c>
      <c r="AO109" s="10" t="s">
        <v>1676</v>
      </c>
      <c r="AS109" s="10">
        <v>1</v>
      </c>
      <c r="AT109" s="10">
        <v>3</v>
      </c>
    </row>
    <row r="110" spans="1:46" s="10" customFormat="1" ht="27">
      <c r="A110" s="10">
        <v>107</v>
      </c>
      <c r="B110" s="21" t="s">
        <v>257</v>
      </c>
      <c r="C110" s="21">
        <v>38</v>
      </c>
      <c r="D110" s="10" t="s">
        <v>1301</v>
      </c>
      <c r="E110" s="10" t="s">
        <v>1302</v>
      </c>
      <c r="F110" s="10" t="s">
        <v>1303</v>
      </c>
      <c r="G110" s="10" t="s">
        <v>757</v>
      </c>
      <c r="I110" s="10">
        <v>74</v>
      </c>
      <c r="J110" s="10">
        <v>5</v>
      </c>
      <c r="K110" s="23">
        <v>1</v>
      </c>
      <c r="L110" s="23">
        <v>35</v>
      </c>
      <c r="M110" s="10">
        <f t="shared" si="3"/>
        <v>3</v>
      </c>
      <c r="N110" s="23">
        <v>1</v>
      </c>
      <c r="O110" s="10">
        <f t="shared" si="4"/>
        <v>2</v>
      </c>
      <c r="P110" s="23">
        <v>3</v>
      </c>
      <c r="Q110" s="23">
        <v>7.5</v>
      </c>
      <c r="R110" s="10">
        <f t="shared" si="5"/>
        <v>2</v>
      </c>
      <c r="S110" s="23">
        <v>3</v>
      </c>
      <c r="T110" s="23">
        <v>2</v>
      </c>
      <c r="U110" s="23">
        <v>2</v>
      </c>
      <c r="V110" s="23">
        <v>1</v>
      </c>
      <c r="Y110" s="10">
        <v>3</v>
      </c>
      <c r="AA110" s="10">
        <v>1</v>
      </c>
      <c r="AC110" s="10">
        <v>2</v>
      </c>
      <c r="AE110" s="10">
        <v>3</v>
      </c>
      <c r="AF110" s="10">
        <v>2</v>
      </c>
      <c r="AG110" s="10" t="s">
        <v>1304</v>
      </c>
      <c r="AH110" s="22">
        <v>1</v>
      </c>
      <c r="AJ110" s="10">
        <v>1</v>
      </c>
      <c r="AL110" s="10">
        <v>1</v>
      </c>
      <c r="AM110" s="10">
        <v>3</v>
      </c>
      <c r="AQ110" s="10">
        <v>3</v>
      </c>
      <c r="AS110" s="10">
        <v>2</v>
      </c>
      <c r="AT110" s="10">
        <v>1</v>
      </c>
    </row>
    <row r="111" spans="1:48" s="10" customFormat="1" ht="40.5">
      <c r="A111" s="10">
        <v>108</v>
      </c>
      <c r="B111" s="21" t="s">
        <v>257</v>
      </c>
      <c r="C111" s="21">
        <v>39</v>
      </c>
      <c r="D111" s="10" t="s">
        <v>1301</v>
      </c>
      <c r="E111" s="10" t="s">
        <v>733</v>
      </c>
      <c r="F111" s="10" t="s">
        <v>733</v>
      </c>
      <c r="I111" s="10">
        <v>51</v>
      </c>
      <c r="J111" s="10">
        <v>3</v>
      </c>
      <c r="K111" s="23">
        <v>1</v>
      </c>
      <c r="L111" s="23">
        <v>32.5</v>
      </c>
      <c r="M111" s="10">
        <f t="shared" si="3"/>
        <v>2</v>
      </c>
      <c r="N111" s="23">
        <v>1</v>
      </c>
      <c r="O111" s="10">
        <f t="shared" si="4"/>
        <v>2</v>
      </c>
      <c r="P111" s="23">
        <v>3</v>
      </c>
      <c r="Q111" s="23">
        <v>5</v>
      </c>
      <c r="R111" s="10">
        <f t="shared" si="5"/>
        <v>2</v>
      </c>
      <c r="S111" s="23">
        <v>3</v>
      </c>
      <c r="T111" s="23">
        <v>3</v>
      </c>
      <c r="U111" s="23">
        <v>1</v>
      </c>
      <c r="V111" s="23">
        <v>1</v>
      </c>
      <c r="X111" s="10" t="s">
        <v>1305</v>
      </c>
      <c r="Y111" s="10">
        <v>3</v>
      </c>
      <c r="AA111" s="10">
        <v>1</v>
      </c>
      <c r="AB111" s="10" t="s">
        <v>1306</v>
      </c>
      <c r="AC111" s="10">
        <v>1</v>
      </c>
      <c r="AD111" s="10" t="s">
        <v>1307</v>
      </c>
      <c r="AE111" s="10">
        <v>3</v>
      </c>
      <c r="AF111" s="10">
        <v>2</v>
      </c>
      <c r="AH111" s="22">
        <v>3</v>
      </c>
      <c r="AI111" s="10" t="s">
        <v>1308</v>
      </c>
      <c r="AJ111" s="10">
        <v>2</v>
      </c>
      <c r="AK111" s="10" t="s">
        <v>1308</v>
      </c>
      <c r="AL111" s="10">
        <v>2</v>
      </c>
      <c r="AN111" s="10" t="s">
        <v>1309</v>
      </c>
      <c r="AO111" s="10" t="s">
        <v>1310</v>
      </c>
      <c r="AP111" s="10" t="s">
        <v>780</v>
      </c>
      <c r="AQ111" s="10">
        <v>1</v>
      </c>
      <c r="AR111" s="10" t="s">
        <v>1311</v>
      </c>
      <c r="AS111" s="10">
        <v>1</v>
      </c>
      <c r="AT111" s="10">
        <v>1</v>
      </c>
      <c r="AV111" s="10" t="s">
        <v>1312</v>
      </c>
    </row>
    <row r="112" spans="1:48" s="10" customFormat="1" ht="40.5">
      <c r="A112" s="10">
        <v>109</v>
      </c>
      <c r="B112" s="21" t="s">
        <v>257</v>
      </c>
      <c r="C112" s="21">
        <v>40</v>
      </c>
      <c r="D112" s="10" t="s">
        <v>1301</v>
      </c>
      <c r="E112" s="10" t="s">
        <v>733</v>
      </c>
      <c r="F112" s="10" t="s">
        <v>733</v>
      </c>
      <c r="K112" s="23">
        <v>1</v>
      </c>
      <c r="L112" s="23">
        <v>32.5</v>
      </c>
      <c r="M112" s="10">
        <f t="shared" si="3"/>
        <v>2</v>
      </c>
      <c r="N112" s="23">
        <v>1</v>
      </c>
      <c r="O112" s="10">
        <f t="shared" si="4"/>
        <v>2</v>
      </c>
      <c r="P112" s="23">
        <v>4</v>
      </c>
      <c r="Q112" s="23">
        <v>7.5</v>
      </c>
      <c r="R112" s="10">
        <f t="shared" si="5"/>
        <v>2</v>
      </c>
      <c r="S112" s="23">
        <v>4</v>
      </c>
      <c r="T112" s="23">
        <v>2</v>
      </c>
      <c r="U112" s="23">
        <v>1</v>
      </c>
      <c r="V112" s="23">
        <v>2</v>
      </c>
      <c r="W112" s="24">
        <v>0.7708333333333334</v>
      </c>
      <c r="X112" s="10" t="s">
        <v>1313</v>
      </c>
      <c r="Y112" s="10">
        <v>2</v>
      </c>
      <c r="Z112" s="10" t="s">
        <v>1314</v>
      </c>
      <c r="AA112" s="10">
        <v>1</v>
      </c>
      <c r="AB112" s="10" t="s">
        <v>1315</v>
      </c>
      <c r="AC112" s="10">
        <v>2</v>
      </c>
      <c r="AE112" s="10">
        <v>3</v>
      </c>
      <c r="AF112" s="10">
        <v>1</v>
      </c>
      <c r="AG112" s="10" t="s">
        <v>1316</v>
      </c>
      <c r="AH112" s="22">
        <v>2</v>
      </c>
      <c r="AI112" s="10" t="s">
        <v>1317</v>
      </c>
      <c r="AJ112" s="10">
        <v>2</v>
      </c>
      <c r="AK112" s="10" t="s">
        <v>1317</v>
      </c>
      <c r="AL112" s="10">
        <v>2</v>
      </c>
      <c r="AO112" s="10" t="s">
        <v>1318</v>
      </c>
      <c r="AQ112" s="10">
        <v>1</v>
      </c>
      <c r="AS112" s="10">
        <v>1</v>
      </c>
      <c r="AT112" s="10">
        <v>1</v>
      </c>
      <c r="AV112" s="10" t="s">
        <v>1319</v>
      </c>
    </row>
    <row r="113" spans="1:48" s="10" customFormat="1" ht="54">
      <c r="A113" s="10">
        <v>110</v>
      </c>
      <c r="B113" s="21" t="s">
        <v>257</v>
      </c>
      <c r="C113" s="21">
        <v>41</v>
      </c>
      <c r="D113" s="10" t="s">
        <v>1320</v>
      </c>
      <c r="E113" s="10" t="s">
        <v>733</v>
      </c>
      <c r="F113" s="10" t="s">
        <v>733</v>
      </c>
      <c r="I113" s="10">
        <v>73</v>
      </c>
      <c r="J113" s="10">
        <v>5</v>
      </c>
      <c r="K113" s="23">
        <v>1</v>
      </c>
      <c r="L113" s="23">
        <v>35</v>
      </c>
      <c r="M113" s="10">
        <f t="shared" si="3"/>
        <v>3</v>
      </c>
      <c r="N113" s="23">
        <v>1</v>
      </c>
      <c r="O113" s="10">
        <f t="shared" si="4"/>
        <v>2</v>
      </c>
      <c r="P113" s="23">
        <v>4</v>
      </c>
      <c r="Q113" s="23">
        <v>7.5</v>
      </c>
      <c r="R113" s="10">
        <f t="shared" si="5"/>
        <v>2</v>
      </c>
      <c r="S113" s="23">
        <v>3</v>
      </c>
      <c r="U113" s="23">
        <v>1</v>
      </c>
      <c r="V113" s="23">
        <v>1</v>
      </c>
      <c r="X113" s="10" t="s">
        <v>1321</v>
      </c>
      <c r="Y113" s="10">
        <v>3</v>
      </c>
      <c r="Z113" s="10" t="s">
        <v>1322</v>
      </c>
      <c r="AA113" s="10">
        <v>1</v>
      </c>
      <c r="AB113" s="10" t="s">
        <v>1323</v>
      </c>
      <c r="AC113" s="10">
        <v>3</v>
      </c>
      <c r="AD113" s="10" t="s">
        <v>1324</v>
      </c>
      <c r="AE113" s="10">
        <v>3</v>
      </c>
      <c r="AF113" s="10">
        <v>1</v>
      </c>
      <c r="AH113" s="22">
        <v>1</v>
      </c>
      <c r="AJ113" s="10">
        <v>2</v>
      </c>
      <c r="AL113" s="10">
        <v>1</v>
      </c>
      <c r="AN113" s="10" t="s">
        <v>1325</v>
      </c>
      <c r="AO113" s="10" t="s">
        <v>1326</v>
      </c>
      <c r="AP113" s="10" t="s">
        <v>208</v>
      </c>
      <c r="AQ113" s="10">
        <v>2</v>
      </c>
      <c r="AR113" s="10" t="s">
        <v>1327</v>
      </c>
      <c r="AS113" s="10">
        <v>1</v>
      </c>
      <c r="AT113" s="10">
        <v>1</v>
      </c>
      <c r="AV113" s="10" t="s">
        <v>1328</v>
      </c>
    </row>
    <row r="114" spans="1:46" s="10" customFormat="1" ht="13.5">
      <c r="A114" s="10">
        <v>111</v>
      </c>
      <c r="B114" s="21" t="s">
        <v>257</v>
      </c>
      <c r="C114" s="21">
        <v>42</v>
      </c>
      <c r="D114" s="10" t="s">
        <v>372</v>
      </c>
      <c r="E114" s="10" t="s">
        <v>733</v>
      </c>
      <c r="F114" s="10" t="s">
        <v>733</v>
      </c>
      <c r="I114" s="10">
        <v>59</v>
      </c>
      <c r="J114" s="10">
        <v>3</v>
      </c>
      <c r="K114" s="23">
        <v>1</v>
      </c>
      <c r="L114" s="23">
        <v>32.5</v>
      </c>
      <c r="M114" s="10">
        <f t="shared" si="3"/>
        <v>2</v>
      </c>
      <c r="N114" s="10">
        <f>40/60</f>
        <v>0.6666666666666666</v>
      </c>
      <c r="O114" s="10">
        <f t="shared" si="4"/>
        <v>1</v>
      </c>
      <c r="P114" s="23">
        <v>1</v>
      </c>
      <c r="Q114" s="23">
        <v>3.5</v>
      </c>
      <c r="R114" s="10">
        <f t="shared" si="5"/>
        <v>1</v>
      </c>
      <c r="S114" s="23">
        <v>4</v>
      </c>
      <c r="T114" s="23">
        <v>2</v>
      </c>
      <c r="U114" s="23">
        <v>1</v>
      </c>
      <c r="V114" s="23">
        <v>1</v>
      </c>
      <c r="Y114" s="10">
        <v>1</v>
      </c>
      <c r="AA114" s="10">
        <v>1</v>
      </c>
      <c r="AC114" s="10">
        <v>2</v>
      </c>
      <c r="AE114" s="10">
        <v>1</v>
      </c>
      <c r="AF114" s="10">
        <v>1</v>
      </c>
      <c r="AH114" s="22">
        <v>1</v>
      </c>
      <c r="AJ114" s="10">
        <v>1</v>
      </c>
      <c r="AL114" s="10">
        <v>1</v>
      </c>
      <c r="AQ114" s="10">
        <v>2</v>
      </c>
      <c r="AS114" s="10">
        <v>1</v>
      </c>
      <c r="AT114" s="10">
        <v>1</v>
      </c>
    </row>
    <row r="115" spans="1:46" s="10" customFormat="1" ht="13.5">
      <c r="A115" s="10">
        <v>112</v>
      </c>
      <c r="B115" s="21" t="s">
        <v>257</v>
      </c>
      <c r="C115" s="21">
        <v>43</v>
      </c>
      <c r="D115" s="10" t="s">
        <v>372</v>
      </c>
      <c r="E115" s="10" t="s">
        <v>733</v>
      </c>
      <c r="F115" s="10" t="s">
        <v>733</v>
      </c>
      <c r="I115" s="10">
        <v>69</v>
      </c>
      <c r="J115" s="10">
        <v>4</v>
      </c>
      <c r="K115" s="23">
        <v>1</v>
      </c>
      <c r="L115" s="23">
        <v>35</v>
      </c>
      <c r="M115" s="10">
        <f t="shared" si="3"/>
        <v>3</v>
      </c>
      <c r="N115" s="23">
        <v>1</v>
      </c>
      <c r="O115" s="10">
        <f t="shared" si="4"/>
        <v>2</v>
      </c>
      <c r="P115" s="23">
        <v>1</v>
      </c>
      <c r="Q115" s="23">
        <v>5</v>
      </c>
      <c r="R115" s="10">
        <f t="shared" si="5"/>
        <v>2</v>
      </c>
      <c r="S115" s="23">
        <v>3</v>
      </c>
      <c r="T115" s="23">
        <v>2</v>
      </c>
      <c r="U115" s="23">
        <v>1</v>
      </c>
      <c r="V115" s="23">
        <v>1</v>
      </c>
      <c r="X115" s="10" t="s">
        <v>373</v>
      </c>
      <c r="Y115" s="10">
        <v>2</v>
      </c>
      <c r="AA115" s="10">
        <v>3</v>
      </c>
      <c r="AC115" s="10">
        <v>3</v>
      </c>
      <c r="AE115" s="10">
        <v>2</v>
      </c>
      <c r="AF115" s="10">
        <v>1</v>
      </c>
      <c r="AH115" s="22"/>
      <c r="AJ115" s="10">
        <v>2</v>
      </c>
      <c r="AL115" s="10">
        <v>1</v>
      </c>
      <c r="AQ115" s="10">
        <v>2</v>
      </c>
      <c r="AS115" s="10">
        <v>1</v>
      </c>
      <c r="AT115" s="10">
        <v>1</v>
      </c>
    </row>
    <row r="116" spans="1:46" s="10" customFormat="1" ht="13.5">
      <c r="A116" s="10">
        <v>113</v>
      </c>
      <c r="B116" s="21" t="s">
        <v>257</v>
      </c>
      <c r="C116" s="21">
        <v>44</v>
      </c>
      <c r="D116" s="10" t="s">
        <v>1298</v>
      </c>
      <c r="E116" s="10" t="s">
        <v>733</v>
      </c>
      <c r="F116" s="10" t="s">
        <v>733</v>
      </c>
      <c r="I116" s="10">
        <v>56</v>
      </c>
      <c r="J116" s="10">
        <v>3</v>
      </c>
      <c r="K116" s="23">
        <v>1</v>
      </c>
      <c r="L116" s="23">
        <v>30</v>
      </c>
      <c r="M116" s="10">
        <f t="shared" si="3"/>
        <v>2</v>
      </c>
      <c r="N116" s="23">
        <v>0.8</v>
      </c>
      <c r="O116" s="10">
        <f t="shared" si="4"/>
        <v>1</v>
      </c>
      <c r="P116" s="23">
        <v>1</v>
      </c>
      <c r="Q116" s="23">
        <v>2</v>
      </c>
      <c r="R116" s="10">
        <f t="shared" si="5"/>
        <v>1</v>
      </c>
      <c r="S116" s="23">
        <v>3</v>
      </c>
      <c r="T116" s="23">
        <v>2</v>
      </c>
      <c r="U116" s="23">
        <v>1</v>
      </c>
      <c r="V116" s="23">
        <v>1</v>
      </c>
      <c r="Y116" s="10">
        <v>1</v>
      </c>
      <c r="AA116" s="10">
        <v>1</v>
      </c>
      <c r="AB116" s="10" t="s">
        <v>374</v>
      </c>
      <c r="AC116" s="10">
        <v>2</v>
      </c>
      <c r="AE116" s="10">
        <v>3</v>
      </c>
      <c r="AF116" s="10">
        <v>2</v>
      </c>
      <c r="AH116" s="22">
        <v>2</v>
      </c>
      <c r="AJ116" s="10">
        <v>1</v>
      </c>
      <c r="AL116" s="10">
        <v>1</v>
      </c>
      <c r="AM116" s="10">
        <v>1</v>
      </c>
      <c r="AO116" s="10" t="s">
        <v>375</v>
      </c>
      <c r="AP116" s="10" t="s">
        <v>375</v>
      </c>
      <c r="AQ116" s="10">
        <v>2</v>
      </c>
      <c r="AS116" s="10">
        <v>1</v>
      </c>
      <c r="AT116" s="10">
        <v>1</v>
      </c>
    </row>
    <row r="117" spans="1:48" s="10" customFormat="1" ht="27">
      <c r="A117" s="10">
        <v>114</v>
      </c>
      <c r="B117" s="21" t="s">
        <v>257</v>
      </c>
      <c r="C117" s="21">
        <v>45</v>
      </c>
      <c r="D117" s="10" t="s">
        <v>376</v>
      </c>
      <c r="E117" s="10" t="s">
        <v>733</v>
      </c>
      <c r="F117" s="10" t="s">
        <v>733</v>
      </c>
      <c r="I117" s="10">
        <v>59</v>
      </c>
      <c r="J117" s="10">
        <v>3</v>
      </c>
      <c r="K117" s="23">
        <v>1</v>
      </c>
      <c r="L117" s="23">
        <v>37.5</v>
      </c>
      <c r="M117" s="10">
        <f t="shared" si="3"/>
        <v>3</v>
      </c>
      <c r="N117" s="23">
        <f>45/60</f>
        <v>0.75</v>
      </c>
      <c r="O117" s="10">
        <f t="shared" si="4"/>
        <v>1</v>
      </c>
      <c r="P117" s="23">
        <v>2</v>
      </c>
      <c r="Q117" s="23">
        <v>2.5</v>
      </c>
      <c r="R117" s="10">
        <f t="shared" si="5"/>
        <v>1</v>
      </c>
      <c r="S117" s="23">
        <v>4</v>
      </c>
      <c r="T117" s="23">
        <v>3</v>
      </c>
      <c r="U117" s="23">
        <v>1</v>
      </c>
      <c r="V117" s="23">
        <v>1</v>
      </c>
      <c r="X117" s="10" t="s">
        <v>377</v>
      </c>
      <c r="Y117" s="10">
        <v>1</v>
      </c>
      <c r="AA117" s="10">
        <v>1</v>
      </c>
      <c r="AB117" s="10" t="s">
        <v>378</v>
      </c>
      <c r="AC117" s="10">
        <v>2</v>
      </c>
      <c r="AE117" s="10">
        <v>1</v>
      </c>
      <c r="AF117" s="10">
        <v>2</v>
      </c>
      <c r="AH117" s="22">
        <v>2</v>
      </c>
      <c r="AI117" s="10" t="s">
        <v>379</v>
      </c>
      <c r="AJ117" s="10">
        <v>1</v>
      </c>
      <c r="AN117" s="10" t="s">
        <v>380</v>
      </c>
      <c r="AO117" s="10" t="s">
        <v>381</v>
      </c>
      <c r="AP117" s="10" t="s">
        <v>125</v>
      </c>
      <c r="AQ117" s="10">
        <v>3</v>
      </c>
      <c r="AS117" s="10">
        <v>1</v>
      </c>
      <c r="AT117" s="10">
        <v>1</v>
      </c>
      <c r="AV117" s="10" t="s">
        <v>382</v>
      </c>
    </row>
    <row r="118" spans="1:48" s="10" customFormat="1" ht="27">
      <c r="A118" s="10">
        <v>115</v>
      </c>
      <c r="B118" s="21" t="s">
        <v>257</v>
      </c>
      <c r="C118" s="21">
        <v>46</v>
      </c>
      <c r="D118" s="10" t="s">
        <v>376</v>
      </c>
      <c r="E118" s="10" t="s">
        <v>733</v>
      </c>
      <c r="F118" s="10" t="s">
        <v>733</v>
      </c>
      <c r="I118" s="10">
        <v>53</v>
      </c>
      <c r="J118" s="10">
        <v>3</v>
      </c>
      <c r="K118" s="23">
        <v>1</v>
      </c>
      <c r="L118" s="23">
        <v>32</v>
      </c>
      <c r="M118" s="10">
        <f t="shared" si="3"/>
        <v>2</v>
      </c>
      <c r="O118" s="10">
        <f t="shared" si="4"/>
      </c>
      <c r="P118" s="23">
        <v>1</v>
      </c>
      <c r="Q118" s="23">
        <v>3</v>
      </c>
      <c r="R118" s="10">
        <f t="shared" si="5"/>
        <v>1</v>
      </c>
      <c r="S118" s="23">
        <v>4</v>
      </c>
      <c r="T118" s="23">
        <v>3</v>
      </c>
      <c r="U118" s="23">
        <v>1</v>
      </c>
      <c r="V118" s="23">
        <v>1</v>
      </c>
      <c r="X118" s="10" t="s">
        <v>383</v>
      </c>
      <c r="Y118" s="10">
        <v>1</v>
      </c>
      <c r="AA118" s="10">
        <v>1</v>
      </c>
      <c r="AB118" s="10" t="s">
        <v>384</v>
      </c>
      <c r="AC118" s="10">
        <v>2</v>
      </c>
      <c r="AE118" s="10">
        <v>1</v>
      </c>
      <c r="AF118" s="10">
        <v>2</v>
      </c>
      <c r="AG118" s="10" t="s">
        <v>385</v>
      </c>
      <c r="AH118" s="22">
        <v>1</v>
      </c>
      <c r="AJ118" s="10">
        <v>1</v>
      </c>
      <c r="AL118" s="10">
        <v>1</v>
      </c>
      <c r="AQ118" s="10">
        <v>1</v>
      </c>
      <c r="AS118" s="10">
        <v>2</v>
      </c>
      <c r="AT118" s="10">
        <v>1</v>
      </c>
      <c r="AV118" s="10" t="s">
        <v>386</v>
      </c>
    </row>
    <row r="119" spans="1:34" s="10" customFormat="1" ht="27">
      <c r="A119" s="10">
        <v>116</v>
      </c>
      <c r="B119" s="21" t="s">
        <v>257</v>
      </c>
      <c r="C119" s="21">
        <v>47</v>
      </c>
      <c r="D119" s="10" t="s">
        <v>387</v>
      </c>
      <c r="E119" s="10" t="s">
        <v>771</v>
      </c>
      <c r="F119" s="10" t="s">
        <v>771</v>
      </c>
      <c r="I119" s="10">
        <v>66</v>
      </c>
      <c r="J119" s="10">
        <v>4</v>
      </c>
      <c r="K119" s="23">
        <v>1</v>
      </c>
      <c r="L119" s="23">
        <v>35</v>
      </c>
      <c r="M119" s="10">
        <f t="shared" si="3"/>
        <v>3</v>
      </c>
      <c r="N119" s="23">
        <v>1.5</v>
      </c>
      <c r="O119" s="10">
        <f t="shared" si="4"/>
        <v>3</v>
      </c>
      <c r="P119" s="23">
        <v>3</v>
      </c>
      <c r="Q119" s="23">
        <v>7.5</v>
      </c>
      <c r="R119" s="10">
        <f t="shared" si="5"/>
        <v>2</v>
      </c>
      <c r="S119" s="23">
        <v>3</v>
      </c>
      <c r="T119" s="23">
        <v>2</v>
      </c>
      <c r="U119" s="23">
        <v>2</v>
      </c>
      <c r="V119" s="23">
        <v>1</v>
      </c>
      <c r="X119" s="10" t="s">
        <v>388</v>
      </c>
      <c r="Y119" s="10">
        <v>1</v>
      </c>
      <c r="Z119" s="10" t="s">
        <v>389</v>
      </c>
      <c r="AA119" s="10">
        <v>1</v>
      </c>
      <c r="AB119" s="10" t="s">
        <v>390</v>
      </c>
      <c r="AC119" s="10">
        <v>2</v>
      </c>
      <c r="AD119" s="10" t="s">
        <v>391</v>
      </c>
      <c r="AE119" s="10">
        <v>1</v>
      </c>
      <c r="AF119" s="10">
        <v>2</v>
      </c>
      <c r="AG119" s="10" t="s">
        <v>392</v>
      </c>
      <c r="AH119" s="22"/>
    </row>
    <row r="120" spans="1:46" s="10" customFormat="1" ht="13.5">
      <c r="A120" s="10">
        <v>117</v>
      </c>
      <c r="B120" s="21" t="s">
        <v>257</v>
      </c>
      <c r="C120" s="21">
        <v>48</v>
      </c>
      <c r="D120" s="10" t="s">
        <v>393</v>
      </c>
      <c r="E120" s="10" t="s">
        <v>771</v>
      </c>
      <c r="F120" s="10" t="s">
        <v>771</v>
      </c>
      <c r="I120" s="10">
        <v>31</v>
      </c>
      <c r="J120" s="10">
        <v>1</v>
      </c>
      <c r="K120" s="23">
        <v>1</v>
      </c>
      <c r="L120" s="23">
        <v>35</v>
      </c>
      <c r="M120" s="10">
        <f t="shared" si="3"/>
        <v>3</v>
      </c>
      <c r="N120" s="23">
        <v>1</v>
      </c>
      <c r="O120" s="10">
        <f t="shared" si="4"/>
        <v>2</v>
      </c>
      <c r="P120" s="23">
        <v>3</v>
      </c>
      <c r="Q120" s="23">
        <v>7.5</v>
      </c>
      <c r="R120" s="10">
        <f t="shared" si="5"/>
        <v>2</v>
      </c>
      <c r="S120" s="23">
        <v>4</v>
      </c>
      <c r="T120" s="23">
        <v>3</v>
      </c>
      <c r="U120" s="23">
        <v>1</v>
      </c>
      <c r="V120" s="23">
        <v>2</v>
      </c>
      <c r="W120" s="24">
        <v>0.7916666666666666</v>
      </c>
      <c r="X120" s="10" t="s">
        <v>394</v>
      </c>
      <c r="Y120" s="10">
        <v>1</v>
      </c>
      <c r="AA120" s="10">
        <v>1</v>
      </c>
      <c r="AB120" s="10" t="s">
        <v>395</v>
      </c>
      <c r="AC120" s="10">
        <v>3</v>
      </c>
      <c r="AE120" s="10">
        <v>3</v>
      </c>
      <c r="AF120" s="10">
        <v>1</v>
      </c>
      <c r="AH120" s="22">
        <v>3</v>
      </c>
      <c r="AJ120" s="10">
        <v>2</v>
      </c>
      <c r="AL120" s="10">
        <v>1</v>
      </c>
      <c r="AQ120" s="10">
        <v>3</v>
      </c>
      <c r="AS120" s="10">
        <v>1</v>
      </c>
      <c r="AT120" s="10">
        <v>3</v>
      </c>
    </row>
    <row r="121" spans="1:46" s="10" customFormat="1" ht="13.5">
      <c r="A121" s="10">
        <v>118</v>
      </c>
      <c r="B121" s="21" t="s">
        <v>257</v>
      </c>
      <c r="C121" s="21">
        <v>49</v>
      </c>
      <c r="D121" s="10" t="s">
        <v>393</v>
      </c>
      <c r="I121" s="10">
        <v>59</v>
      </c>
      <c r="J121" s="10">
        <v>3</v>
      </c>
      <c r="K121" s="23">
        <v>1</v>
      </c>
      <c r="L121" s="23">
        <v>35</v>
      </c>
      <c r="M121" s="10">
        <f t="shared" si="3"/>
        <v>3</v>
      </c>
      <c r="N121" s="23">
        <v>0.8</v>
      </c>
      <c r="O121" s="10">
        <f t="shared" si="4"/>
        <v>1</v>
      </c>
      <c r="P121" s="23">
        <v>3</v>
      </c>
      <c r="Q121" s="23">
        <v>12.5</v>
      </c>
      <c r="R121" s="10">
        <f t="shared" si="5"/>
        <v>3</v>
      </c>
      <c r="S121" s="23">
        <v>3</v>
      </c>
      <c r="T121" s="23">
        <v>2</v>
      </c>
      <c r="U121" s="23">
        <v>1</v>
      </c>
      <c r="V121" s="23">
        <v>1</v>
      </c>
      <c r="W121" s="24"/>
      <c r="Y121" s="10">
        <v>3</v>
      </c>
      <c r="AA121" s="10">
        <v>3</v>
      </c>
      <c r="AC121" s="10">
        <v>3</v>
      </c>
      <c r="AE121" s="10">
        <v>3</v>
      </c>
      <c r="AF121" s="10">
        <v>1</v>
      </c>
      <c r="AH121" s="22">
        <v>2</v>
      </c>
      <c r="AJ121" s="10">
        <v>2</v>
      </c>
      <c r="AL121" s="10">
        <v>1</v>
      </c>
      <c r="AQ121" s="10">
        <v>2</v>
      </c>
      <c r="AS121" s="10">
        <v>1</v>
      </c>
      <c r="AT121" s="10">
        <v>1</v>
      </c>
    </row>
    <row r="122" spans="1:46" s="10" customFormat="1" ht="13.5">
      <c r="A122" s="10">
        <v>119</v>
      </c>
      <c r="B122" s="21" t="s">
        <v>257</v>
      </c>
      <c r="C122" s="21">
        <v>50</v>
      </c>
      <c r="D122" s="10" t="s">
        <v>396</v>
      </c>
      <c r="E122" s="10" t="s">
        <v>733</v>
      </c>
      <c r="F122" s="10" t="s">
        <v>733</v>
      </c>
      <c r="I122" s="10">
        <v>56</v>
      </c>
      <c r="J122" s="10">
        <v>3</v>
      </c>
      <c r="K122" s="23">
        <v>2</v>
      </c>
      <c r="L122" s="23">
        <v>35</v>
      </c>
      <c r="M122" s="10">
        <f t="shared" si="3"/>
        <v>3</v>
      </c>
      <c r="N122" s="23">
        <v>1</v>
      </c>
      <c r="O122" s="10">
        <f t="shared" si="4"/>
        <v>2</v>
      </c>
      <c r="P122" s="23">
        <v>4</v>
      </c>
      <c r="Q122" s="23">
        <v>10</v>
      </c>
      <c r="R122" s="10">
        <f t="shared" si="5"/>
        <v>3</v>
      </c>
      <c r="S122" s="23">
        <v>3</v>
      </c>
      <c r="T122" s="23">
        <v>3</v>
      </c>
      <c r="U122" s="23">
        <v>1</v>
      </c>
      <c r="V122" s="23">
        <v>1</v>
      </c>
      <c r="Y122" s="10">
        <v>1</v>
      </c>
      <c r="AA122" s="10">
        <v>3</v>
      </c>
      <c r="AC122" s="10">
        <v>3</v>
      </c>
      <c r="AE122" s="10">
        <v>3</v>
      </c>
      <c r="AF122" s="10">
        <v>2</v>
      </c>
      <c r="AH122" s="22">
        <v>3</v>
      </c>
      <c r="AJ122" s="10">
        <v>1</v>
      </c>
      <c r="AL122" s="10">
        <v>1</v>
      </c>
      <c r="AQ122" s="10">
        <v>2</v>
      </c>
      <c r="AS122" s="10">
        <v>3</v>
      </c>
      <c r="AT122" s="10">
        <v>1</v>
      </c>
    </row>
    <row r="123" spans="1:46" s="10" customFormat="1" ht="13.5">
      <c r="A123" s="10">
        <v>120</v>
      </c>
      <c r="B123" s="21" t="s">
        <v>257</v>
      </c>
      <c r="C123" s="21">
        <v>51</v>
      </c>
      <c r="D123" s="10" t="s">
        <v>396</v>
      </c>
      <c r="E123" s="10" t="s">
        <v>733</v>
      </c>
      <c r="F123" s="10" t="s">
        <v>733</v>
      </c>
      <c r="I123" s="10">
        <v>67</v>
      </c>
      <c r="J123" s="10">
        <v>4</v>
      </c>
      <c r="K123" s="23">
        <v>1</v>
      </c>
      <c r="L123" s="23">
        <v>35</v>
      </c>
      <c r="M123" s="10">
        <f t="shared" si="3"/>
        <v>3</v>
      </c>
      <c r="N123" s="23">
        <v>1</v>
      </c>
      <c r="O123" s="10">
        <f t="shared" si="4"/>
        <v>2</v>
      </c>
      <c r="P123" s="23">
        <v>2</v>
      </c>
      <c r="Q123" s="23">
        <v>6.5</v>
      </c>
      <c r="R123" s="10">
        <f t="shared" si="5"/>
        <v>2</v>
      </c>
      <c r="S123" s="23">
        <v>3</v>
      </c>
      <c r="T123" s="23">
        <v>2</v>
      </c>
      <c r="U123" s="23">
        <v>1</v>
      </c>
      <c r="V123" s="23">
        <v>1</v>
      </c>
      <c r="X123" s="10" t="s">
        <v>397</v>
      </c>
      <c r="Y123" s="10">
        <v>1</v>
      </c>
      <c r="AA123" s="10">
        <v>3</v>
      </c>
      <c r="AC123" s="10">
        <v>2</v>
      </c>
      <c r="AE123" s="10">
        <v>1</v>
      </c>
      <c r="AF123" s="10">
        <v>2</v>
      </c>
      <c r="AH123" s="22">
        <v>3</v>
      </c>
      <c r="AJ123" s="10">
        <v>1</v>
      </c>
      <c r="AL123" s="10">
        <v>1</v>
      </c>
      <c r="AM123" s="10">
        <v>1</v>
      </c>
      <c r="AO123" s="10" t="s">
        <v>398</v>
      </c>
      <c r="AP123" s="10" t="s">
        <v>125</v>
      </c>
      <c r="AQ123" s="10">
        <v>3</v>
      </c>
      <c r="AS123" s="10">
        <v>1</v>
      </c>
      <c r="AT123" s="10">
        <v>1</v>
      </c>
    </row>
    <row r="124" spans="1:46" s="10" customFormat="1" ht="13.5">
      <c r="A124" s="10">
        <v>121</v>
      </c>
      <c r="B124" s="21" t="s">
        <v>257</v>
      </c>
      <c r="C124" s="21">
        <v>52</v>
      </c>
      <c r="D124" s="10" t="s">
        <v>387</v>
      </c>
      <c r="E124" s="10" t="s">
        <v>756</v>
      </c>
      <c r="F124" s="10" t="s">
        <v>733</v>
      </c>
      <c r="G124" s="10" t="s">
        <v>757</v>
      </c>
      <c r="I124" s="10">
        <v>58</v>
      </c>
      <c r="J124" s="10">
        <v>3</v>
      </c>
      <c r="K124" s="23">
        <v>2</v>
      </c>
      <c r="L124" s="23">
        <v>35</v>
      </c>
      <c r="M124" s="10">
        <f t="shared" si="3"/>
        <v>3</v>
      </c>
      <c r="N124" s="23">
        <v>1</v>
      </c>
      <c r="O124" s="10">
        <f t="shared" si="4"/>
        <v>2</v>
      </c>
      <c r="P124" s="23">
        <v>3</v>
      </c>
      <c r="Q124" s="23">
        <v>8</v>
      </c>
      <c r="R124" s="10">
        <f t="shared" si="5"/>
        <v>2</v>
      </c>
      <c r="S124" s="23">
        <v>4</v>
      </c>
      <c r="T124" s="23">
        <v>2</v>
      </c>
      <c r="U124" s="23">
        <v>1</v>
      </c>
      <c r="V124" s="23">
        <v>1</v>
      </c>
      <c r="X124" s="10" t="s">
        <v>159</v>
      </c>
      <c r="Y124" s="10">
        <v>1</v>
      </c>
      <c r="AA124" s="10">
        <v>1</v>
      </c>
      <c r="AB124" s="10" t="s">
        <v>399</v>
      </c>
      <c r="AC124" s="10">
        <v>2</v>
      </c>
      <c r="AE124" s="10">
        <v>3</v>
      </c>
      <c r="AF124" s="10">
        <v>2</v>
      </c>
      <c r="AH124" s="22">
        <v>1</v>
      </c>
      <c r="AJ124" s="10">
        <v>2</v>
      </c>
      <c r="AL124" s="10">
        <v>1</v>
      </c>
      <c r="AP124" s="10" t="s">
        <v>400</v>
      </c>
      <c r="AQ124" s="10">
        <v>1</v>
      </c>
      <c r="AS124" s="10">
        <v>1</v>
      </c>
      <c r="AT124" s="10">
        <v>1</v>
      </c>
    </row>
    <row r="125" spans="1:47" s="10" customFormat="1" ht="13.5">
      <c r="A125" s="10">
        <v>122</v>
      </c>
      <c r="B125" s="21" t="s">
        <v>257</v>
      </c>
      <c r="C125" s="21">
        <v>53</v>
      </c>
      <c r="D125" s="10" t="s">
        <v>387</v>
      </c>
      <c r="E125" s="10" t="s">
        <v>733</v>
      </c>
      <c r="F125" s="10" t="s">
        <v>733</v>
      </c>
      <c r="I125" s="10">
        <v>53</v>
      </c>
      <c r="J125" s="10">
        <v>3</v>
      </c>
      <c r="K125" s="23">
        <v>1</v>
      </c>
      <c r="L125" s="23">
        <v>30</v>
      </c>
      <c r="M125" s="10">
        <f t="shared" si="3"/>
        <v>2</v>
      </c>
      <c r="N125" s="23">
        <v>1</v>
      </c>
      <c r="O125" s="10">
        <f t="shared" si="4"/>
        <v>2</v>
      </c>
      <c r="P125" s="23">
        <v>3</v>
      </c>
      <c r="Q125" s="23">
        <v>7</v>
      </c>
      <c r="R125" s="10">
        <f t="shared" si="5"/>
        <v>2</v>
      </c>
      <c r="S125" s="23">
        <v>2</v>
      </c>
      <c r="T125" s="23">
        <v>2</v>
      </c>
      <c r="U125" s="23">
        <v>1</v>
      </c>
      <c r="V125" s="23">
        <v>1</v>
      </c>
      <c r="X125" s="10" t="s">
        <v>401</v>
      </c>
      <c r="Y125" s="10">
        <v>1</v>
      </c>
      <c r="AA125" s="10">
        <v>3</v>
      </c>
      <c r="AC125" s="10">
        <v>2</v>
      </c>
      <c r="AE125" s="10">
        <v>3</v>
      </c>
      <c r="AF125" s="10">
        <v>2</v>
      </c>
      <c r="AH125" s="22">
        <v>3</v>
      </c>
      <c r="AJ125" s="10">
        <v>2</v>
      </c>
      <c r="AL125" s="10">
        <v>2</v>
      </c>
      <c r="AN125" s="10" t="s">
        <v>402</v>
      </c>
      <c r="AO125" s="10" t="s">
        <v>402</v>
      </c>
      <c r="AQ125" s="10">
        <v>2</v>
      </c>
      <c r="AS125" s="10">
        <v>2</v>
      </c>
      <c r="AT125" s="10">
        <v>1</v>
      </c>
      <c r="AU125" s="10" t="s">
        <v>403</v>
      </c>
    </row>
    <row r="126" spans="1:46" s="10" customFormat="1" ht="40.5">
      <c r="A126" s="10">
        <v>123</v>
      </c>
      <c r="B126" s="21" t="s">
        <v>257</v>
      </c>
      <c r="C126" s="21">
        <v>54</v>
      </c>
      <c r="D126" s="10" t="s">
        <v>396</v>
      </c>
      <c r="E126" s="10" t="s">
        <v>733</v>
      </c>
      <c r="F126" s="10" t="s">
        <v>733</v>
      </c>
      <c r="I126" s="10">
        <v>62</v>
      </c>
      <c r="J126" s="10">
        <v>4</v>
      </c>
      <c r="K126" s="23">
        <v>1</v>
      </c>
      <c r="L126" s="23">
        <v>35</v>
      </c>
      <c r="M126" s="10">
        <f t="shared" si="3"/>
        <v>3</v>
      </c>
      <c r="N126" s="23">
        <v>1</v>
      </c>
      <c r="O126" s="10">
        <f t="shared" si="4"/>
        <v>2</v>
      </c>
      <c r="P126" s="23">
        <v>10</v>
      </c>
      <c r="Q126" s="10">
        <f>600/35</f>
        <v>17.142857142857142</v>
      </c>
      <c r="R126" s="10">
        <f t="shared" si="5"/>
        <v>3</v>
      </c>
      <c r="S126" s="23">
        <v>4</v>
      </c>
      <c r="T126" s="23">
        <v>3</v>
      </c>
      <c r="U126" s="23">
        <v>2</v>
      </c>
      <c r="V126" s="23">
        <v>1</v>
      </c>
      <c r="X126" s="10" t="s">
        <v>404</v>
      </c>
      <c r="Y126" s="10">
        <v>1</v>
      </c>
      <c r="Z126" s="10" t="s">
        <v>405</v>
      </c>
      <c r="AA126" s="10">
        <v>1</v>
      </c>
      <c r="AB126" s="10" t="s">
        <v>406</v>
      </c>
      <c r="AC126" s="10">
        <v>2</v>
      </c>
      <c r="AE126" s="10">
        <v>3</v>
      </c>
      <c r="AF126" s="10">
        <v>2</v>
      </c>
      <c r="AG126" s="10" t="s">
        <v>407</v>
      </c>
      <c r="AH126" s="22">
        <v>3</v>
      </c>
      <c r="AI126" s="10" t="s">
        <v>408</v>
      </c>
      <c r="AJ126" s="10">
        <v>2</v>
      </c>
      <c r="AK126" s="10" t="s">
        <v>409</v>
      </c>
      <c r="AM126" s="10">
        <v>1</v>
      </c>
      <c r="AP126" s="10" t="s">
        <v>1781</v>
      </c>
      <c r="AQ126" s="10">
        <v>1</v>
      </c>
      <c r="AS126" s="10">
        <v>1</v>
      </c>
      <c r="AT126" s="10">
        <v>1</v>
      </c>
    </row>
    <row r="127" spans="1:46" s="10" customFormat="1" ht="13.5">
      <c r="A127" s="10">
        <v>124</v>
      </c>
      <c r="B127" s="21" t="s">
        <v>257</v>
      </c>
      <c r="C127" s="21">
        <v>55</v>
      </c>
      <c r="D127" s="10" t="s">
        <v>410</v>
      </c>
      <c r="E127" s="10" t="s">
        <v>743</v>
      </c>
      <c r="F127" s="10" t="s">
        <v>743</v>
      </c>
      <c r="I127" s="10">
        <v>54</v>
      </c>
      <c r="J127" s="10">
        <v>3</v>
      </c>
      <c r="K127" s="23">
        <v>1</v>
      </c>
      <c r="L127" s="23">
        <v>35</v>
      </c>
      <c r="M127" s="10">
        <f t="shared" si="3"/>
        <v>3</v>
      </c>
      <c r="N127" s="23">
        <v>0.7</v>
      </c>
      <c r="O127" s="10">
        <f t="shared" si="4"/>
        <v>1</v>
      </c>
      <c r="P127" s="23">
        <v>2</v>
      </c>
      <c r="Q127" s="23">
        <v>4</v>
      </c>
      <c r="R127" s="10">
        <f t="shared" si="5"/>
        <v>1</v>
      </c>
      <c r="U127" s="23">
        <v>1</v>
      </c>
      <c r="V127" s="23">
        <v>1</v>
      </c>
      <c r="X127" s="10" t="s">
        <v>411</v>
      </c>
      <c r="AA127" s="10">
        <v>1</v>
      </c>
      <c r="AB127" s="10" t="s">
        <v>412</v>
      </c>
      <c r="AC127" s="10">
        <v>3</v>
      </c>
      <c r="AE127" s="10">
        <v>2</v>
      </c>
      <c r="AF127" s="10">
        <v>2</v>
      </c>
      <c r="AH127" s="22">
        <v>1</v>
      </c>
      <c r="AJ127" s="10">
        <v>2</v>
      </c>
      <c r="AL127" s="10">
        <v>2</v>
      </c>
      <c r="AQ127" s="10">
        <v>2</v>
      </c>
      <c r="AS127" s="10">
        <v>1</v>
      </c>
      <c r="AT127" s="10">
        <v>3</v>
      </c>
    </row>
    <row r="128" spans="1:46" s="10" customFormat="1" ht="27">
      <c r="A128" s="10">
        <v>125</v>
      </c>
      <c r="B128" s="21" t="s">
        <v>257</v>
      </c>
      <c r="C128" s="21">
        <v>56</v>
      </c>
      <c r="D128" s="10" t="s">
        <v>413</v>
      </c>
      <c r="E128" s="10" t="s">
        <v>733</v>
      </c>
      <c r="F128" s="10" t="s">
        <v>733</v>
      </c>
      <c r="I128" s="10">
        <v>53</v>
      </c>
      <c r="J128" s="10">
        <v>3</v>
      </c>
      <c r="K128" s="23">
        <v>1</v>
      </c>
      <c r="L128" s="23">
        <v>35</v>
      </c>
      <c r="M128" s="10">
        <f t="shared" si="3"/>
        <v>3</v>
      </c>
      <c r="N128" s="23">
        <v>1</v>
      </c>
      <c r="O128" s="10">
        <f t="shared" si="4"/>
        <v>2</v>
      </c>
      <c r="P128" s="23"/>
      <c r="Q128" s="23">
        <v>10</v>
      </c>
      <c r="R128" s="10">
        <f t="shared" si="5"/>
        <v>3</v>
      </c>
      <c r="S128" s="23">
        <v>4</v>
      </c>
      <c r="T128" s="23"/>
      <c r="U128" s="23">
        <v>2</v>
      </c>
      <c r="V128" s="23">
        <v>1</v>
      </c>
      <c r="X128" s="10" t="s">
        <v>414</v>
      </c>
      <c r="Y128" s="10">
        <v>1</v>
      </c>
      <c r="AA128" s="10">
        <v>1</v>
      </c>
      <c r="AB128" s="10" t="s">
        <v>415</v>
      </c>
      <c r="AC128" s="10">
        <v>2</v>
      </c>
      <c r="AE128" s="10">
        <v>1</v>
      </c>
      <c r="AF128" s="10">
        <v>2</v>
      </c>
      <c r="AH128" s="22">
        <v>1</v>
      </c>
      <c r="AJ128" s="10">
        <v>1</v>
      </c>
      <c r="AL128" s="10">
        <v>2</v>
      </c>
      <c r="AO128" s="10" t="s">
        <v>210</v>
      </c>
      <c r="AP128" s="10" t="s">
        <v>125</v>
      </c>
      <c r="AQ128" s="10">
        <v>2</v>
      </c>
      <c r="AR128" s="10" t="s">
        <v>416</v>
      </c>
      <c r="AS128" s="10">
        <v>2</v>
      </c>
      <c r="AT128" s="10">
        <v>1</v>
      </c>
    </row>
    <row r="129" spans="1:48" s="10" customFormat="1" ht="40.5">
      <c r="A129" s="10">
        <v>126</v>
      </c>
      <c r="B129" s="21" t="s">
        <v>257</v>
      </c>
      <c r="C129" s="21">
        <v>57</v>
      </c>
      <c r="D129" s="10" t="s">
        <v>417</v>
      </c>
      <c r="E129" s="10" t="s">
        <v>733</v>
      </c>
      <c r="F129" s="10" t="s">
        <v>733</v>
      </c>
      <c r="I129" s="10">
        <v>62</v>
      </c>
      <c r="J129" s="10">
        <v>4</v>
      </c>
      <c r="K129" s="23">
        <v>2</v>
      </c>
      <c r="L129" s="23">
        <v>34</v>
      </c>
      <c r="M129" s="10">
        <f t="shared" si="3"/>
        <v>2</v>
      </c>
      <c r="N129" s="10">
        <f>40/60</f>
        <v>0.6666666666666666</v>
      </c>
      <c r="O129" s="10">
        <f t="shared" si="4"/>
        <v>1</v>
      </c>
      <c r="P129" s="23">
        <v>2</v>
      </c>
      <c r="Q129" s="23">
        <v>5</v>
      </c>
      <c r="R129" s="10">
        <f t="shared" si="5"/>
        <v>2</v>
      </c>
      <c r="S129" s="23">
        <v>2</v>
      </c>
      <c r="T129" s="23">
        <v>2</v>
      </c>
      <c r="U129" s="23">
        <v>1</v>
      </c>
      <c r="V129" s="23">
        <v>1</v>
      </c>
      <c r="X129" s="10" t="s">
        <v>418</v>
      </c>
      <c r="Y129" s="10">
        <v>3</v>
      </c>
      <c r="AA129" s="10">
        <v>3</v>
      </c>
      <c r="AC129" s="10">
        <v>3</v>
      </c>
      <c r="AE129" s="10">
        <v>3</v>
      </c>
      <c r="AF129" s="10">
        <v>1</v>
      </c>
      <c r="AH129" s="22">
        <v>3</v>
      </c>
      <c r="AJ129" s="10">
        <v>2</v>
      </c>
      <c r="AL129" s="10">
        <v>1</v>
      </c>
      <c r="AQ129" s="10">
        <v>3</v>
      </c>
      <c r="AS129" s="10">
        <v>1</v>
      </c>
      <c r="AT129" s="10">
        <v>1</v>
      </c>
      <c r="AU129" s="10" t="s">
        <v>419</v>
      </c>
      <c r="AV129" s="10" t="s">
        <v>420</v>
      </c>
    </row>
    <row r="130" spans="1:47" s="10" customFormat="1" ht="40.5">
      <c r="A130" s="10">
        <v>127</v>
      </c>
      <c r="B130" s="21" t="s">
        <v>257</v>
      </c>
      <c r="C130" s="21">
        <v>58</v>
      </c>
      <c r="D130" s="10" t="s">
        <v>417</v>
      </c>
      <c r="I130" s="10">
        <v>68</v>
      </c>
      <c r="J130" s="10">
        <v>4</v>
      </c>
      <c r="K130" s="23">
        <v>1</v>
      </c>
      <c r="L130" s="23">
        <v>32.5</v>
      </c>
      <c r="M130" s="10">
        <f t="shared" si="3"/>
        <v>2</v>
      </c>
      <c r="N130" s="23">
        <f>35/60</f>
        <v>0.5833333333333334</v>
      </c>
      <c r="O130" s="10">
        <f t="shared" si="4"/>
        <v>1</v>
      </c>
      <c r="P130" s="23">
        <v>6</v>
      </c>
      <c r="Q130" s="23">
        <v>12.5</v>
      </c>
      <c r="R130" s="10">
        <f t="shared" si="5"/>
        <v>3</v>
      </c>
      <c r="S130" s="23">
        <v>4</v>
      </c>
      <c r="T130" s="23">
        <v>3</v>
      </c>
      <c r="U130" s="23">
        <v>1</v>
      </c>
      <c r="V130" s="23">
        <v>1</v>
      </c>
      <c r="X130" s="10" t="s">
        <v>421</v>
      </c>
      <c r="Y130" s="10">
        <v>3</v>
      </c>
      <c r="AA130" s="10">
        <v>3</v>
      </c>
      <c r="AC130" s="10">
        <v>3</v>
      </c>
      <c r="AD130" s="10" t="s">
        <v>422</v>
      </c>
      <c r="AE130" s="10">
        <v>2</v>
      </c>
      <c r="AF130" s="10">
        <v>2</v>
      </c>
      <c r="AH130" s="22">
        <v>3</v>
      </c>
      <c r="AJ130" s="10">
        <v>2</v>
      </c>
      <c r="AK130" s="10" t="s">
        <v>423</v>
      </c>
      <c r="AQ130" s="10">
        <v>2</v>
      </c>
      <c r="AR130" s="10" t="s">
        <v>424</v>
      </c>
      <c r="AS130" s="10">
        <v>2</v>
      </c>
      <c r="AT130" s="10">
        <v>1</v>
      </c>
      <c r="AU130" s="10" t="s">
        <v>425</v>
      </c>
    </row>
    <row r="131" spans="1:46" s="10" customFormat="1" ht="40.5">
      <c r="A131" s="10">
        <v>128</v>
      </c>
      <c r="B131" s="21" t="s">
        <v>257</v>
      </c>
      <c r="C131" s="21">
        <v>59</v>
      </c>
      <c r="D131" s="10" t="s">
        <v>426</v>
      </c>
      <c r="E131" s="10" t="s">
        <v>733</v>
      </c>
      <c r="F131" s="10" t="s">
        <v>733</v>
      </c>
      <c r="K131" s="23">
        <v>1</v>
      </c>
      <c r="L131" s="23">
        <v>30</v>
      </c>
      <c r="M131" s="10">
        <f t="shared" si="3"/>
        <v>2</v>
      </c>
      <c r="N131" s="23">
        <v>1</v>
      </c>
      <c r="O131" s="10">
        <f t="shared" si="4"/>
        <v>2</v>
      </c>
      <c r="P131" s="23">
        <v>2</v>
      </c>
      <c r="Q131" s="23">
        <v>10</v>
      </c>
      <c r="R131" s="10">
        <f t="shared" si="5"/>
        <v>3</v>
      </c>
      <c r="S131" s="23">
        <v>2</v>
      </c>
      <c r="T131" s="23">
        <v>2</v>
      </c>
      <c r="U131" s="23">
        <v>1</v>
      </c>
      <c r="V131" s="23">
        <v>1</v>
      </c>
      <c r="X131" s="10" t="s">
        <v>1296</v>
      </c>
      <c r="Y131" s="10">
        <v>3</v>
      </c>
      <c r="Z131" s="10" t="s">
        <v>427</v>
      </c>
      <c r="AC131" s="10">
        <v>2</v>
      </c>
      <c r="AD131" s="10" t="s">
        <v>428</v>
      </c>
      <c r="AE131" s="10">
        <v>3</v>
      </c>
      <c r="AH131" s="22">
        <v>3</v>
      </c>
      <c r="AQ131" s="10">
        <v>3</v>
      </c>
      <c r="AT131" s="10">
        <v>1</v>
      </c>
    </row>
    <row r="132" spans="1:48" s="10" customFormat="1" ht="40.5">
      <c r="A132" s="10">
        <v>129</v>
      </c>
      <c r="B132" s="21" t="s">
        <v>257</v>
      </c>
      <c r="C132" s="21">
        <v>60</v>
      </c>
      <c r="D132" s="10" t="s">
        <v>426</v>
      </c>
      <c r="E132" s="10" t="s">
        <v>771</v>
      </c>
      <c r="F132" s="10" t="s">
        <v>771</v>
      </c>
      <c r="I132" s="10">
        <v>70</v>
      </c>
      <c r="J132" s="10">
        <v>5</v>
      </c>
      <c r="K132" s="23">
        <v>1</v>
      </c>
      <c r="L132" s="23">
        <v>35</v>
      </c>
      <c r="M132" s="10">
        <f t="shared" si="3"/>
        <v>3</v>
      </c>
      <c r="N132" s="23">
        <v>0.25</v>
      </c>
      <c r="O132" s="10">
        <f t="shared" si="4"/>
        <v>1</v>
      </c>
      <c r="P132" s="23">
        <v>1</v>
      </c>
      <c r="Q132" s="23">
        <v>3</v>
      </c>
      <c r="R132" s="10">
        <f t="shared" si="5"/>
        <v>1</v>
      </c>
      <c r="S132" s="23">
        <v>4</v>
      </c>
      <c r="T132" s="23">
        <v>3</v>
      </c>
      <c r="U132" s="23">
        <v>1</v>
      </c>
      <c r="V132" s="23">
        <v>1</v>
      </c>
      <c r="X132" s="10" t="s">
        <v>429</v>
      </c>
      <c r="Y132" s="10">
        <v>1</v>
      </c>
      <c r="AA132" s="10">
        <v>1</v>
      </c>
      <c r="AB132" s="10" t="s">
        <v>430</v>
      </c>
      <c r="AC132" s="10">
        <v>2</v>
      </c>
      <c r="AE132" s="10">
        <v>1</v>
      </c>
      <c r="AF132" s="10">
        <v>2</v>
      </c>
      <c r="AG132" s="10" t="s">
        <v>431</v>
      </c>
      <c r="AH132" s="22">
        <v>2</v>
      </c>
      <c r="AJ132" s="10">
        <v>2</v>
      </c>
      <c r="AL132" s="10">
        <v>2</v>
      </c>
      <c r="AM132" s="10">
        <v>1</v>
      </c>
      <c r="AO132" s="10" t="s">
        <v>432</v>
      </c>
      <c r="AP132" s="10" t="s">
        <v>433</v>
      </c>
      <c r="AQ132" s="10">
        <v>1</v>
      </c>
      <c r="AS132" s="10">
        <v>1</v>
      </c>
      <c r="AT132" s="10">
        <v>1</v>
      </c>
      <c r="AU132" s="10" t="s">
        <v>434</v>
      </c>
      <c r="AV132" s="10" t="s">
        <v>435</v>
      </c>
    </row>
    <row r="133" spans="1:48" s="10" customFormat="1" ht="13.5">
      <c r="A133" s="10">
        <v>130</v>
      </c>
      <c r="B133" s="21" t="s">
        <v>257</v>
      </c>
      <c r="C133" s="21">
        <v>61</v>
      </c>
      <c r="D133" s="10" t="s">
        <v>413</v>
      </c>
      <c r="E133" s="10" t="s">
        <v>733</v>
      </c>
      <c r="F133" s="10" t="s">
        <v>733</v>
      </c>
      <c r="I133" s="10">
        <v>52</v>
      </c>
      <c r="J133" s="10">
        <v>3</v>
      </c>
      <c r="K133" s="23">
        <v>1</v>
      </c>
      <c r="L133" s="23">
        <v>35</v>
      </c>
      <c r="M133" s="10">
        <f aca="true" t="shared" si="6" ref="M133:M196">IF(L133="","",IF(L133&lt;30,1,IF(L133&lt;35,2,IF(L133&lt;40,3,4))))</f>
        <v>3</v>
      </c>
      <c r="N133" s="10">
        <f>40/60</f>
        <v>0.6666666666666666</v>
      </c>
      <c r="O133" s="10">
        <f aca="true" t="shared" si="7" ref="O133:O196">IF(N133="","",IF(N133&lt;1,1,IF(N133&lt;1.5,2,IF(N133&lt;2,3,4))))</f>
        <v>1</v>
      </c>
      <c r="P133" s="23">
        <v>3</v>
      </c>
      <c r="R133" s="10">
        <f aca="true" t="shared" si="8" ref="R133:R196">IF(Q133="","",IF(Q133&lt;5,1,IF(Q133&lt;10,2,IF(Q133&lt;20,3,4))))</f>
      </c>
      <c r="S133" s="23">
        <v>3</v>
      </c>
      <c r="T133" s="23">
        <v>3</v>
      </c>
      <c r="U133" s="23">
        <v>1</v>
      </c>
      <c r="V133" s="23">
        <v>1</v>
      </c>
      <c r="X133" s="10" t="s">
        <v>436</v>
      </c>
      <c r="Y133" s="10">
        <v>3</v>
      </c>
      <c r="AA133" s="10">
        <v>2</v>
      </c>
      <c r="AC133" s="10">
        <v>3</v>
      </c>
      <c r="AD133" s="10" t="s">
        <v>437</v>
      </c>
      <c r="AE133" s="10">
        <v>2</v>
      </c>
      <c r="AF133" s="10">
        <v>2</v>
      </c>
      <c r="AH133" s="22">
        <v>3</v>
      </c>
      <c r="AJ133" s="10">
        <v>2</v>
      </c>
      <c r="AL133" s="10">
        <v>2</v>
      </c>
      <c r="AO133" s="10" t="s">
        <v>438</v>
      </c>
      <c r="AP133" s="10" t="s">
        <v>755</v>
      </c>
      <c r="AQ133" s="10">
        <v>1</v>
      </c>
      <c r="AS133" s="10">
        <v>2</v>
      </c>
      <c r="AT133" s="10">
        <v>1</v>
      </c>
      <c r="AV133" s="10" t="s">
        <v>439</v>
      </c>
    </row>
    <row r="134" spans="1:48" s="10" customFormat="1" ht="27">
      <c r="A134" s="10">
        <v>131</v>
      </c>
      <c r="B134" s="21" t="s">
        <v>257</v>
      </c>
      <c r="C134" s="21">
        <v>62</v>
      </c>
      <c r="D134" s="10" t="s">
        <v>413</v>
      </c>
      <c r="E134" s="10" t="s">
        <v>75</v>
      </c>
      <c r="F134" s="10" t="s">
        <v>75</v>
      </c>
      <c r="I134" s="10">
        <v>50</v>
      </c>
      <c r="J134" s="10">
        <v>3</v>
      </c>
      <c r="K134" s="23">
        <v>1</v>
      </c>
      <c r="L134" s="23">
        <v>35</v>
      </c>
      <c r="M134" s="10">
        <f t="shared" si="6"/>
        <v>3</v>
      </c>
      <c r="N134" s="23">
        <v>1</v>
      </c>
      <c r="O134" s="10">
        <f t="shared" si="7"/>
        <v>2</v>
      </c>
      <c r="P134" s="23">
        <v>3</v>
      </c>
      <c r="Q134" s="23">
        <v>10</v>
      </c>
      <c r="R134" s="10">
        <f t="shared" si="8"/>
        <v>3</v>
      </c>
      <c r="S134" s="23">
        <v>4</v>
      </c>
      <c r="T134" s="23">
        <v>3</v>
      </c>
      <c r="U134" s="23">
        <v>1</v>
      </c>
      <c r="V134" s="23">
        <v>1</v>
      </c>
      <c r="Y134" s="10">
        <v>1</v>
      </c>
      <c r="AA134" s="10">
        <v>1</v>
      </c>
      <c r="AB134" s="10" t="s">
        <v>370</v>
      </c>
      <c r="AC134" s="10">
        <v>2</v>
      </c>
      <c r="AE134" s="10">
        <v>1</v>
      </c>
      <c r="AF134" s="10">
        <v>1</v>
      </c>
      <c r="AH134" s="22">
        <v>1</v>
      </c>
      <c r="AJ134" s="10">
        <v>2</v>
      </c>
      <c r="AK134" s="10" t="s">
        <v>440</v>
      </c>
      <c r="AN134" s="10" t="s">
        <v>441</v>
      </c>
      <c r="AQ134" s="10">
        <v>1</v>
      </c>
      <c r="AS134" s="10">
        <v>1</v>
      </c>
      <c r="AT134" s="10">
        <v>1</v>
      </c>
      <c r="AV134" s="10" t="s">
        <v>442</v>
      </c>
    </row>
    <row r="135" spans="1:48" s="10" customFormat="1" ht="67.5">
      <c r="A135" s="10">
        <v>132</v>
      </c>
      <c r="B135" s="21" t="s">
        <v>257</v>
      </c>
      <c r="C135" s="21">
        <v>63</v>
      </c>
      <c r="D135" s="10" t="s">
        <v>417</v>
      </c>
      <c r="E135" s="10" t="s">
        <v>733</v>
      </c>
      <c r="F135" s="10" t="s">
        <v>733</v>
      </c>
      <c r="I135" s="10">
        <v>68</v>
      </c>
      <c r="J135" s="10">
        <v>4</v>
      </c>
      <c r="K135" s="23">
        <v>1</v>
      </c>
      <c r="L135" s="23">
        <v>35</v>
      </c>
      <c r="M135" s="10">
        <f t="shared" si="6"/>
        <v>3</v>
      </c>
      <c r="N135" s="10">
        <f>35/60</f>
        <v>0.5833333333333334</v>
      </c>
      <c r="O135" s="10">
        <f t="shared" si="7"/>
        <v>1</v>
      </c>
      <c r="P135" s="23">
        <v>4</v>
      </c>
      <c r="Q135" s="23">
        <v>10</v>
      </c>
      <c r="R135" s="10">
        <f t="shared" si="8"/>
        <v>3</v>
      </c>
      <c r="S135" s="23">
        <v>4</v>
      </c>
      <c r="T135" s="23">
        <v>3</v>
      </c>
      <c r="U135" s="23">
        <v>1</v>
      </c>
      <c r="V135" s="23">
        <v>1</v>
      </c>
      <c r="X135" s="10" t="s">
        <v>443</v>
      </c>
      <c r="Y135" s="10">
        <v>1</v>
      </c>
      <c r="AA135" s="10">
        <v>1</v>
      </c>
      <c r="AB135" s="10" t="s">
        <v>444</v>
      </c>
      <c r="AC135" s="10">
        <v>2</v>
      </c>
      <c r="AD135" s="10" t="s">
        <v>445</v>
      </c>
      <c r="AE135" s="10">
        <v>3</v>
      </c>
      <c r="AF135" s="10">
        <v>2</v>
      </c>
      <c r="AG135" s="10" t="s">
        <v>446</v>
      </c>
      <c r="AH135" s="22">
        <v>1</v>
      </c>
      <c r="AI135" s="10" t="s">
        <v>1677</v>
      </c>
      <c r="AJ135" s="10">
        <v>1</v>
      </c>
      <c r="AK135" s="10" t="s">
        <v>1677</v>
      </c>
      <c r="AL135" s="10">
        <v>2</v>
      </c>
      <c r="AM135" s="10">
        <v>3</v>
      </c>
      <c r="AN135" s="10" t="s">
        <v>447</v>
      </c>
      <c r="AO135" s="10" t="s">
        <v>1678</v>
      </c>
      <c r="AP135" s="10" t="s">
        <v>448</v>
      </c>
      <c r="AQ135" s="10">
        <v>1</v>
      </c>
      <c r="AR135" s="10" t="s">
        <v>449</v>
      </c>
      <c r="AS135" s="10">
        <v>2</v>
      </c>
      <c r="AT135" s="10">
        <v>1</v>
      </c>
      <c r="AU135" s="10" t="s">
        <v>450</v>
      </c>
      <c r="AV135" s="10" t="s">
        <v>451</v>
      </c>
    </row>
    <row r="136" spans="1:46" s="10" customFormat="1" ht="13.5">
      <c r="A136" s="10">
        <v>133</v>
      </c>
      <c r="B136" s="21" t="s">
        <v>257</v>
      </c>
      <c r="C136" s="21">
        <v>64</v>
      </c>
      <c r="D136" s="10" t="s">
        <v>426</v>
      </c>
      <c r="E136" s="10" t="s">
        <v>36</v>
      </c>
      <c r="F136" s="10" t="s">
        <v>36</v>
      </c>
      <c r="I136" s="10">
        <v>76</v>
      </c>
      <c r="J136" s="10">
        <v>5</v>
      </c>
      <c r="K136" s="23">
        <v>1</v>
      </c>
      <c r="L136" s="23">
        <v>35</v>
      </c>
      <c r="M136" s="10">
        <f t="shared" si="6"/>
        <v>3</v>
      </c>
      <c r="N136" s="23">
        <v>0.5</v>
      </c>
      <c r="O136" s="10">
        <f t="shared" si="7"/>
        <v>1</v>
      </c>
      <c r="P136" s="23">
        <v>1</v>
      </c>
      <c r="Q136" s="23">
        <v>5</v>
      </c>
      <c r="R136" s="10">
        <f t="shared" si="8"/>
        <v>2</v>
      </c>
      <c r="S136" s="23">
        <v>3</v>
      </c>
      <c r="T136" s="23">
        <v>3</v>
      </c>
      <c r="U136" s="23">
        <v>1</v>
      </c>
      <c r="V136" s="23">
        <v>1</v>
      </c>
      <c r="X136" s="10" t="s">
        <v>452</v>
      </c>
      <c r="Y136" s="10">
        <v>1</v>
      </c>
      <c r="AA136" s="10">
        <v>1</v>
      </c>
      <c r="AB136" s="10" t="s">
        <v>453</v>
      </c>
      <c r="AC136" s="10">
        <v>1</v>
      </c>
      <c r="AE136" s="10">
        <v>1</v>
      </c>
      <c r="AF136" s="10">
        <v>2</v>
      </c>
      <c r="AH136" s="22">
        <v>2</v>
      </c>
      <c r="AJ136" s="10">
        <v>2</v>
      </c>
      <c r="AL136" s="10">
        <v>1</v>
      </c>
      <c r="AM136" s="10">
        <v>1</v>
      </c>
      <c r="AO136" s="10" t="s">
        <v>454</v>
      </c>
      <c r="AP136" s="10" t="s">
        <v>780</v>
      </c>
      <c r="AQ136" s="10">
        <v>1</v>
      </c>
      <c r="AS136" s="10">
        <v>2</v>
      </c>
      <c r="AT136" s="10">
        <v>1</v>
      </c>
    </row>
    <row r="137" spans="1:48" s="10" customFormat="1" ht="40.5">
      <c r="A137" s="10">
        <v>134</v>
      </c>
      <c r="B137" s="21" t="s">
        <v>455</v>
      </c>
      <c r="C137" s="21">
        <v>1</v>
      </c>
      <c r="E137" s="10" t="s">
        <v>733</v>
      </c>
      <c r="F137" s="10" t="s">
        <v>733</v>
      </c>
      <c r="I137" s="10">
        <v>59</v>
      </c>
      <c r="J137" s="10">
        <v>3</v>
      </c>
      <c r="K137" s="23">
        <v>1</v>
      </c>
      <c r="L137" s="23">
        <v>50</v>
      </c>
      <c r="M137" s="10">
        <f t="shared" si="6"/>
        <v>4</v>
      </c>
      <c r="N137" s="23">
        <v>1.5</v>
      </c>
      <c r="O137" s="10">
        <f t="shared" si="7"/>
        <v>3</v>
      </c>
      <c r="P137" s="23">
        <v>5</v>
      </c>
      <c r="Q137" s="23">
        <v>10</v>
      </c>
      <c r="R137" s="10">
        <f t="shared" si="8"/>
        <v>3</v>
      </c>
      <c r="S137" s="23">
        <v>1</v>
      </c>
      <c r="T137" s="23">
        <v>3</v>
      </c>
      <c r="U137" s="23">
        <v>2</v>
      </c>
      <c r="V137" s="23">
        <v>2</v>
      </c>
      <c r="W137" s="24">
        <v>0.5416666666666666</v>
      </c>
      <c r="AA137" s="10">
        <v>3</v>
      </c>
      <c r="AC137" s="10">
        <v>3</v>
      </c>
      <c r="AD137" s="10" t="s">
        <v>456</v>
      </c>
      <c r="AE137" s="10">
        <v>2</v>
      </c>
      <c r="AF137" s="10">
        <v>1</v>
      </c>
      <c r="AH137" s="22">
        <v>1</v>
      </c>
      <c r="AL137" s="10">
        <v>2</v>
      </c>
      <c r="AO137" s="10" t="s">
        <v>457</v>
      </c>
      <c r="AQ137" s="10">
        <v>1</v>
      </c>
      <c r="AS137" s="10">
        <v>1</v>
      </c>
      <c r="AV137" s="10" t="s">
        <v>458</v>
      </c>
    </row>
    <row r="138" spans="1:48" s="10" customFormat="1" ht="40.5">
      <c r="A138" s="10">
        <v>135</v>
      </c>
      <c r="B138" s="21" t="s">
        <v>459</v>
      </c>
      <c r="C138" s="21">
        <v>2</v>
      </c>
      <c r="D138" s="10">
        <v>2</v>
      </c>
      <c r="E138" s="10" t="s">
        <v>733</v>
      </c>
      <c r="F138" s="10" t="s">
        <v>733</v>
      </c>
      <c r="I138" s="10">
        <v>71</v>
      </c>
      <c r="J138" s="10">
        <v>5</v>
      </c>
      <c r="K138" s="23">
        <v>1</v>
      </c>
      <c r="L138" s="23">
        <v>45</v>
      </c>
      <c r="M138" s="10">
        <f t="shared" si="6"/>
        <v>4</v>
      </c>
      <c r="N138" s="23">
        <v>1</v>
      </c>
      <c r="O138" s="10">
        <f t="shared" si="7"/>
        <v>2</v>
      </c>
      <c r="P138" s="23">
        <v>1</v>
      </c>
      <c r="Q138" s="23">
        <v>5</v>
      </c>
      <c r="R138" s="10">
        <f t="shared" si="8"/>
        <v>2</v>
      </c>
      <c r="S138" s="23">
        <v>2</v>
      </c>
      <c r="T138" s="23">
        <v>3</v>
      </c>
      <c r="U138" s="23">
        <v>2</v>
      </c>
      <c r="V138" s="23">
        <v>1</v>
      </c>
      <c r="X138" s="10" t="s">
        <v>460</v>
      </c>
      <c r="Y138" s="10">
        <v>3</v>
      </c>
      <c r="AA138" s="10">
        <v>1</v>
      </c>
      <c r="AB138" s="10" t="s">
        <v>461</v>
      </c>
      <c r="AC138" s="10">
        <v>2</v>
      </c>
      <c r="AD138" s="10" t="s">
        <v>462</v>
      </c>
      <c r="AE138" s="10">
        <v>1</v>
      </c>
      <c r="AF138" s="10">
        <v>1</v>
      </c>
      <c r="AG138" s="10" t="s">
        <v>463</v>
      </c>
      <c r="AH138" s="22">
        <v>3</v>
      </c>
      <c r="AI138" s="10" t="s">
        <v>464</v>
      </c>
      <c r="AJ138" s="10">
        <v>1</v>
      </c>
      <c r="AK138" s="10" t="s">
        <v>465</v>
      </c>
      <c r="AM138" s="10">
        <v>3</v>
      </c>
      <c r="AN138" s="10" t="s">
        <v>466</v>
      </c>
      <c r="AO138" s="10" t="s">
        <v>467</v>
      </c>
      <c r="AP138" s="10" t="s">
        <v>468</v>
      </c>
      <c r="AQ138" s="10">
        <v>1</v>
      </c>
      <c r="AS138" s="10">
        <v>1</v>
      </c>
      <c r="AT138" s="10">
        <v>3</v>
      </c>
      <c r="AV138" s="10" t="s">
        <v>469</v>
      </c>
    </row>
    <row r="139" spans="1:46" s="10" customFormat="1" ht="13.5">
      <c r="A139" s="10">
        <v>136</v>
      </c>
      <c r="B139" s="21" t="s">
        <v>459</v>
      </c>
      <c r="C139" s="21">
        <v>3</v>
      </c>
      <c r="E139" s="10" t="s">
        <v>733</v>
      </c>
      <c r="F139" s="10" t="s">
        <v>733</v>
      </c>
      <c r="K139" s="23">
        <v>1</v>
      </c>
      <c r="L139" s="23">
        <v>40</v>
      </c>
      <c r="M139" s="10">
        <f t="shared" si="6"/>
        <v>4</v>
      </c>
      <c r="N139" s="23">
        <v>2.5</v>
      </c>
      <c r="O139" s="10">
        <f t="shared" si="7"/>
        <v>4</v>
      </c>
      <c r="P139" s="23">
        <v>2</v>
      </c>
      <c r="Q139" s="23">
        <v>5</v>
      </c>
      <c r="R139" s="10">
        <f t="shared" si="8"/>
        <v>2</v>
      </c>
      <c r="S139" s="23">
        <v>2</v>
      </c>
      <c r="T139" s="23">
        <v>3</v>
      </c>
      <c r="U139" s="23">
        <v>3</v>
      </c>
      <c r="V139" s="23">
        <v>1</v>
      </c>
      <c r="Y139" s="10">
        <v>2</v>
      </c>
      <c r="AC139" s="10">
        <v>2</v>
      </c>
      <c r="AE139" s="10">
        <v>1</v>
      </c>
      <c r="AF139" s="10">
        <v>2</v>
      </c>
      <c r="AH139" s="22">
        <v>2</v>
      </c>
      <c r="AJ139" s="10">
        <v>2</v>
      </c>
      <c r="AL139" s="10">
        <v>2</v>
      </c>
      <c r="AM139" s="10">
        <v>3</v>
      </c>
      <c r="AQ139" s="10">
        <v>2</v>
      </c>
      <c r="AS139" s="10">
        <v>2</v>
      </c>
      <c r="AT139" s="10">
        <v>1</v>
      </c>
    </row>
    <row r="140" spans="1:46" s="10" customFormat="1" ht="27">
      <c r="A140" s="10">
        <v>137</v>
      </c>
      <c r="B140" s="21" t="s">
        <v>459</v>
      </c>
      <c r="C140" s="21">
        <v>4</v>
      </c>
      <c r="E140" s="10" t="s">
        <v>733</v>
      </c>
      <c r="F140" s="10" t="s">
        <v>733</v>
      </c>
      <c r="I140" s="10">
        <v>64</v>
      </c>
      <c r="J140" s="10">
        <v>4</v>
      </c>
      <c r="K140" s="23">
        <v>1</v>
      </c>
      <c r="L140" s="23">
        <v>46</v>
      </c>
      <c r="M140" s="10">
        <f t="shared" si="6"/>
        <v>4</v>
      </c>
      <c r="N140" s="23">
        <v>1</v>
      </c>
      <c r="O140" s="10">
        <f t="shared" si="7"/>
        <v>2</v>
      </c>
      <c r="P140" s="23">
        <v>3</v>
      </c>
      <c r="Q140" s="23">
        <v>5</v>
      </c>
      <c r="R140" s="10">
        <f t="shared" si="8"/>
        <v>2</v>
      </c>
      <c r="S140" s="23">
        <v>1</v>
      </c>
      <c r="T140" s="23">
        <v>4</v>
      </c>
      <c r="U140" s="23">
        <v>1</v>
      </c>
      <c r="V140" s="23">
        <v>1</v>
      </c>
      <c r="Y140" s="10">
        <v>1</v>
      </c>
      <c r="AA140" s="10">
        <v>1</v>
      </c>
      <c r="AB140" s="10" t="s">
        <v>470</v>
      </c>
      <c r="AC140" s="10">
        <v>2</v>
      </c>
      <c r="AE140" s="10">
        <v>1</v>
      </c>
      <c r="AF140" s="10">
        <v>2</v>
      </c>
      <c r="AG140" s="10" t="s">
        <v>471</v>
      </c>
      <c r="AH140" s="22"/>
      <c r="AI140" s="10" t="s">
        <v>472</v>
      </c>
      <c r="AJ140" s="10">
        <v>2</v>
      </c>
      <c r="AM140" s="10">
        <v>1</v>
      </c>
      <c r="AP140" s="10" t="s">
        <v>473</v>
      </c>
      <c r="AQ140" s="10">
        <v>2</v>
      </c>
      <c r="AS140" s="10">
        <v>1</v>
      </c>
      <c r="AT140" s="10">
        <v>1</v>
      </c>
    </row>
    <row r="141" spans="1:48" s="10" customFormat="1" ht="81">
      <c r="A141" s="10">
        <v>138</v>
      </c>
      <c r="B141" s="21" t="s">
        <v>459</v>
      </c>
      <c r="C141" s="21">
        <v>5</v>
      </c>
      <c r="D141" s="10">
        <v>9</v>
      </c>
      <c r="E141" s="10" t="s">
        <v>733</v>
      </c>
      <c r="F141" s="10" t="s">
        <v>733</v>
      </c>
      <c r="I141" s="10">
        <v>59</v>
      </c>
      <c r="J141" s="10">
        <v>3</v>
      </c>
      <c r="K141" s="23">
        <v>2</v>
      </c>
      <c r="L141" s="23">
        <v>48</v>
      </c>
      <c r="M141" s="10">
        <f t="shared" si="6"/>
        <v>4</v>
      </c>
      <c r="N141" s="23">
        <v>1</v>
      </c>
      <c r="O141" s="10">
        <f t="shared" si="7"/>
        <v>2</v>
      </c>
      <c r="P141" s="23">
        <v>4</v>
      </c>
      <c r="Q141" s="23">
        <v>5</v>
      </c>
      <c r="R141" s="10">
        <f t="shared" si="8"/>
        <v>2</v>
      </c>
      <c r="S141" s="23">
        <v>2</v>
      </c>
      <c r="T141" s="23">
        <v>3</v>
      </c>
      <c r="U141" s="23">
        <v>1</v>
      </c>
      <c r="V141" s="23">
        <v>1</v>
      </c>
      <c r="X141" s="10" t="s">
        <v>474</v>
      </c>
      <c r="Y141" s="10">
        <v>1</v>
      </c>
      <c r="AA141" s="10">
        <v>1</v>
      </c>
      <c r="AB141" s="10" t="s">
        <v>475</v>
      </c>
      <c r="AC141" s="10">
        <v>2</v>
      </c>
      <c r="AD141" s="10" t="s">
        <v>476</v>
      </c>
      <c r="AE141" s="10">
        <v>3</v>
      </c>
      <c r="AF141" s="10">
        <v>2</v>
      </c>
      <c r="AH141" s="22">
        <v>2</v>
      </c>
      <c r="AJ141" s="10">
        <v>2</v>
      </c>
      <c r="AK141" s="10" t="s">
        <v>477</v>
      </c>
      <c r="AL141" s="10">
        <v>1</v>
      </c>
      <c r="AN141" s="10" t="s">
        <v>478</v>
      </c>
      <c r="AO141" s="10" t="s">
        <v>79</v>
      </c>
      <c r="AP141" s="10" t="s">
        <v>480</v>
      </c>
      <c r="AQ141" s="10">
        <v>2</v>
      </c>
      <c r="AR141" s="10" t="s">
        <v>481</v>
      </c>
      <c r="AS141" s="10">
        <v>1</v>
      </c>
      <c r="AT141" s="10">
        <v>1</v>
      </c>
      <c r="AV141" s="10" t="s">
        <v>482</v>
      </c>
    </row>
    <row r="142" spans="1:48" s="10" customFormat="1" ht="27">
      <c r="A142" s="10">
        <v>139</v>
      </c>
      <c r="B142" s="21" t="s">
        <v>459</v>
      </c>
      <c r="C142" s="21">
        <v>6</v>
      </c>
      <c r="E142" s="10" t="s">
        <v>733</v>
      </c>
      <c r="F142" s="10" t="s">
        <v>733</v>
      </c>
      <c r="K142" s="23">
        <v>1</v>
      </c>
      <c r="L142" s="23">
        <v>45</v>
      </c>
      <c r="M142" s="10">
        <f t="shared" si="6"/>
        <v>4</v>
      </c>
      <c r="N142" s="23">
        <v>1</v>
      </c>
      <c r="O142" s="10">
        <f t="shared" si="7"/>
        <v>2</v>
      </c>
      <c r="P142" s="23">
        <v>3</v>
      </c>
      <c r="Q142" s="23">
        <v>5</v>
      </c>
      <c r="R142" s="10">
        <f t="shared" si="8"/>
        <v>2</v>
      </c>
      <c r="S142" s="23">
        <v>1</v>
      </c>
      <c r="T142" s="23">
        <v>3</v>
      </c>
      <c r="U142" s="23">
        <v>1</v>
      </c>
      <c r="V142" s="23">
        <v>2</v>
      </c>
      <c r="W142" s="24">
        <v>0.5625</v>
      </c>
      <c r="X142" s="10" t="s">
        <v>483</v>
      </c>
      <c r="Y142" s="10">
        <v>3</v>
      </c>
      <c r="AA142" s="10">
        <v>1</v>
      </c>
      <c r="AB142" s="10" t="s">
        <v>484</v>
      </c>
      <c r="AC142" s="10">
        <v>3</v>
      </c>
      <c r="AD142" s="10" t="s">
        <v>485</v>
      </c>
      <c r="AE142" s="10">
        <v>3</v>
      </c>
      <c r="AF142" s="10">
        <v>2</v>
      </c>
      <c r="AH142" s="22">
        <v>2</v>
      </c>
      <c r="AJ142" s="10">
        <v>1</v>
      </c>
      <c r="AK142" s="10" t="s">
        <v>486</v>
      </c>
      <c r="AL142" s="10">
        <v>1</v>
      </c>
      <c r="AN142" s="10" t="s">
        <v>487</v>
      </c>
      <c r="AO142" s="10" t="s">
        <v>488</v>
      </c>
      <c r="AP142" s="10" t="s">
        <v>489</v>
      </c>
      <c r="AQ142" s="10">
        <v>2</v>
      </c>
      <c r="AS142" s="10">
        <v>2</v>
      </c>
      <c r="AT142" s="10">
        <v>1</v>
      </c>
      <c r="AU142" s="10" t="s">
        <v>490</v>
      </c>
      <c r="AV142" s="10" t="s">
        <v>491</v>
      </c>
    </row>
    <row r="143" spans="1:48" s="10" customFormat="1" ht="27">
      <c r="A143" s="10">
        <v>140</v>
      </c>
      <c r="B143" s="21" t="s">
        <v>459</v>
      </c>
      <c r="C143" s="21">
        <v>7</v>
      </c>
      <c r="D143" s="10">
        <v>13</v>
      </c>
      <c r="E143" s="10" t="s">
        <v>733</v>
      </c>
      <c r="F143" s="10" t="s">
        <v>733</v>
      </c>
      <c r="I143" s="10">
        <v>45</v>
      </c>
      <c r="J143" s="10">
        <v>2</v>
      </c>
      <c r="K143" s="23">
        <v>2</v>
      </c>
      <c r="L143" s="23">
        <v>48</v>
      </c>
      <c r="M143" s="10">
        <f t="shared" si="6"/>
        <v>4</v>
      </c>
      <c r="N143" s="23">
        <v>1</v>
      </c>
      <c r="O143" s="10">
        <f t="shared" si="7"/>
        <v>2</v>
      </c>
      <c r="P143" s="23">
        <v>10</v>
      </c>
      <c r="Q143" s="23">
        <v>12.5</v>
      </c>
      <c r="R143" s="10">
        <f t="shared" si="8"/>
        <v>3</v>
      </c>
      <c r="S143" s="23">
        <v>1</v>
      </c>
      <c r="T143" s="23">
        <v>3</v>
      </c>
      <c r="U143" s="23">
        <v>1</v>
      </c>
      <c r="V143" s="23">
        <v>2</v>
      </c>
      <c r="W143" s="24">
        <v>0.7916666666666666</v>
      </c>
      <c r="X143" s="10" t="s">
        <v>492</v>
      </c>
      <c r="Y143" s="10">
        <v>2</v>
      </c>
      <c r="Z143" s="10" t="s">
        <v>493</v>
      </c>
      <c r="AA143" s="10">
        <v>1</v>
      </c>
      <c r="AB143" s="10" t="s">
        <v>494</v>
      </c>
      <c r="AC143" s="10">
        <v>3</v>
      </c>
      <c r="AD143" s="10" t="s">
        <v>495</v>
      </c>
      <c r="AE143" s="10">
        <v>1</v>
      </c>
      <c r="AF143" s="10">
        <v>2</v>
      </c>
      <c r="AG143" s="10" t="s">
        <v>496</v>
      </c>
      <c r="AH143" s="22">
        <v>3</v>
      </c>
      <c r="AI143" s="10" t="s">
        <v>497</v>
      </c>
      <c r="AJ143" s="10">
        <v>2</v>
      </c>
      <c r="AL143" s="10">
        <v>2</v>
      </c>
      <c r="AN143" s="10" t="s">
        <v>498</v>
      </c>
      <c r="AP143" s="10" t="s">
        <v>497</v>
      </c>
      <c r="AQ143" s="10">
        <v>3</v>
      </c>
      <c r="AR143" s="10" t="s">
        <v>499</v>
      </c>
      <c r="AS143" s="10">
        <v>1</v>
      </c>
      <c r="AT143" s="10">
        <v>1</v>
      </c>
      <c r="AV143" s="10" t="s">
        <v>500</v>
      </c>
    </row>
    <row r="144" spans="1:46" s="10" customFormat="1" ht="13.5">
      <c r="A144" s="10">
        <v>141</v>
      </c>
      <c r="B144" s="21" t="s">
        <v>459</v>
      </c>
      <c r="C144" s="21">
        <v>8</v>
      </c>
      <c r="D144" s="10">
        <v>14</v>
      </c>
      <c r="E144" s="10" t="s">
        <v>733</v>
      </c>
      <c r="F144" s="10" t="s">
        <v>733</v>
      </c>
      <c r="I144" s="10">
        <v>56</v>
      </c>
      <c r="J144" s="10">
        <v>3</v>
      </c>
      <c r="K144" s="23">
        <v>1</v>
      </c>
      <c r="L144" s="23">
        <v>42.5</v>
      </c>
      <c r="M144" s="10">
        <f t="shared" si="6"/>
        <v>4</v>
      </c>
      <c r="N144" s="23">
        <f>35/60</f>
        <v>0.5833333333333334</v>
      </c>
      <c r="O144" s="10">
        <f t="shared" si="7"/>
        <v>1</v>
      </c>
      <c r="P144" s="23">
        <v>3</v>
      </c>
      <c r="Q144" s="23">
        <v>5</v>
      </c>
      <c r="R144" s="10">
        <f t="shared" si="8"/>
        <v>2</v>
      </c>
      <c r="S144" s="23">
        <v>1</v>
      </c>
      <c r="T144" s="23">
        <v>3</v>
      </c>
      <c r="U144" s="23">
        <v>1</v>
      </c>
      <c r="V144" s="23">
        <v>2</v>
      </c>
      <c r="W144" s="23">
        <v>16</v>
      </c>
      <c r="X144" s="10" t="s">
        <v>501</v>
      </c>
      <c r="Y144" s="10">
        <v>3</v>
      </c>
      <c r="AA144" s="10">
        <v>3</v>
      </c>
      <c r="AC144" s="10">
        <v>2</v>
      </c>
      <c r="AE144" s="10">
        <v>3</v>
      </c>
      <c r="AF144" s="10">
        <v>1</v>
      </c>
      <c r="AH144" s="22">
        <v>1</v>
      </c>
      <c r="AJ144" s="10">
        <v>1</v>
      </c>
      <c r="AL144" s="10">
        <v>1</v>
      </c>
      <c r="AO144" s="10" t="s">
        <v>502</v>
      </c>
      <c r="AP144" s="10" t="s">
        <v>125</v>
      </c>
      <c r="AQ144" s="10">
        <v>1</v>
      </c>
      <c r="AS144" s="10">
        <v>2</v>
      </c>
      <c r="AT144" s="10">
        <v>3</v>
      </c>
    </row>
    <row r="145" spans="1:48" s="10" customFormat="1" ht="81">
      <c r="A145" s="10">
        <v>142</v>
      </c>
      <c r="B145" s="21" t="s">
        <v>459</v>
      </c>
      <c r="C145" s="21">
        <v>9</v>
      </c>
      <c r="D145" s="10">
        <v>1</v>
      </c>
      <c r="E145" s="10" t="s">
        <v>733</v>
      </c>
      <c r="F145" s="10" t="s">
        <v>733</v>
      </c>
      <c r="I145" s="10">
        <v>63</v>
      </c>
      <c r="J145" s="10">
        <v>4</v>
      </c>
      <c r="K145" s="23">
        <v>1</v>
      </c>
      <c r="L145" s="23">
        <v>35</v>
      </c>
      <c r="M145" s="10">
        <f t="shared" si="6"/>
        <v>3</v>
      </c>
      <c r="N145" s="23">
        <v>2</v>
      </c>
      <c r="O145" s="10">
        <f t="shared" si="7"/>
        <v>4</v>
      </c>
      <c r="P145" s="23">
        <v>10</v>
      </c>
      <c r="Q145" s="23">
        <v>20</v>
      </c>
      <c r="R145" s="10">
        <f t="shared" si="8"/>
        <v>4</v>
      </c>
      <c r="S145" s="23">
        <v>1</v>
      </c>
      <c r="T145" s="23">
        <v>2</v>
      </c>
      <c r="U145" s="23">
        <v>2</v>
      </c>
      <c r="V145" s="23">
        <v>1</v>
      </c>
      <c r="X145" s="10" t="s">
        <v>503</v>
      </c>
      <c r="Y145" s="10">
        <v>2</v>
      </c>
      <c r="Z145" s="10" t="s">
        <v>504</v>
      </c>
      <c r="AA145" s="10">
        <v>2</v>
      </c>
      <c r="AC145" s="10">
        <v>3</v>
      </c>
      <c r="AD145" s="10" t="s">
        <v>505</v>
      </c>
      <c r="AE145" s="10">
        <v>2</v>
      </c>
      <c r="AF145" s="10">
        <v>2</v>
      </c>
      <c r="AG145" s="10" t="s">
        <v>506</v>
      </c>
      <c r="AH145" s="22">
        <v>1</v>
      </c>
      <c r="AJ145" s="10">
        <v>2</v>
      </c>
      <c r="AK145" s="10" t="s">
        <v>507</v>
      </c>
      <c r="AL145" s="10">
        <v>1</v>
      </c>
      <c r="AM145" s="10">
        <v>3</v>
      </c>
      <c r="AO145" s="10" t="s">
        <v>508</v>
      </c>
      <c r="AP145" s="10" t="s">
        <v>208</v>
      </c>
      <c r="AQ145" s="10">
        <v>1</v>
      </c>
      <c r="AS145" s="10">
        <v>1</v>
      </c>
      <c r="AT145" s="10">
        <v>1</v>
      </c>
      <c r="AV145" s="10" t="s">
        <v>509</v>
      </c>
    </row>
    <row r="146" spans="1:46" s="10" customFormat="1" ht="27">
      <c r="A146" s="10">
        <v>143</v>
      </c>
      <c r="B146" s="21" t="s">
        <v>459</v>
      </c>
      <c r="C146" s="21">
        <v>10</v>
      </c>
      <c r="D146" s="10">
        <v>1</v>
      </c>
      <c r="E146" s="10" t="s">
        <v>510</v>
      </c>
      <c r="F146" s="10" t="s">
        <v>510</v>
      </c>
      <c r="I146" s="10">
        <v>45</v>
      </c>
      <c r="J146" s="10">
        <v>2</v>
      </c>
      <c r="K146" s="23">
        <v>2</v>
      </c>
      <c r="M146" s="10">
        <f t="shared" si="6"/>
      </c>
      <c r="N146" s="23">
        <v>2</v>
      </c>
      <c r="O146" s="10">
        <f t="shared" si="7"/>
        <v>4</v>
      </c>
      <c r="P146" s="23"/>
      <c r="Q146" s="23">
        <v>20</v>
      </c>
      <c r="R146" s="10">
        <f t="shared" si="8"/>
        <v>4</v>
      </c>
      <c r="S146" s="23">
        <v>2</v>
      </c>
      <c r="T146" s="23">
        <v>2</v>
      </c>
      <c r="U146" s="23">
        <v>2</v>
      </c>
      <c r="V146" s="23">
        <v>2</v>
      </c>
      <c r="W146" s="23">
        <v>19</v>
      </c>
      <c r="X146" s="10" t="s">
        <v>511</v>
      </c>
      <c r="Y146" s="10">
        <v>3</v>
      </c>
      <c r="AA146" s="10">
        <v>3</v>
      </c>
      <c r="AC146" s="10">
        <v>3</v>
      </c>
      <c r="AD146" s="10" t="s">
        <v>512</v>
      </c>
      <c r="AE146" s="10">
        <v>2</v>
      </c>
      <c r="AF146" s="10">
        <v>2</v>
      </c>
      <c r="AH146" s="22">
        <v>3</v>
      </c>
      <c r="AI146" s="10" t="s">
        <v>513</v>
      </c>
      <c r="AJ146" s="10">
        <v>2</v>
      </c>
      <c r="AQ146" s="10">
        <v>3</v>
      </c>
      <c r="AS146" s="10">
        <v>4</v>
      </c>
      <c r="AT146" s="10">
        <v>1</v>
      </c>
    </row>
    <row r="147" spans="1:48" s="10" customFormat="1" ht="13.5">
      <c r="A147" s="10">
        <v>144</v>
      </c>
      <c r="B147" s="21" t="s">
        <v>459</v>
      </c>
      <c r="C147" s="21">
        <v>11</v>
      </c>
      <c r="E147" s="10" t="s">
        <v>733</v>
      </c>
      <c r="F147" s="10" t="s">
        <v>733</v>
      </c>
      <c r="I147" s="10">
        <v>74</v>
      </c>
      <c r="J147" s="10">
        <v>5</v>
      </c>
      <c r="K147" s="23">
        <v>1</v>
      </c>
      <c r="L147" s="10">
        <v>32</v>
      </c>
      <c r="M147" s="10">
        <f t="shared" si="6"/>
        <v>2</v>
      </c>
      <c r="N147" s="23">
        <v>2</v>
      </c>
      <c r="O147" s="10">
        <f t="shared" si="7"/>
        <v>4</v>
      </c>
      <c r="P147" s="23">
        <v>2</v>
      </c>
      <c r="Q147" s="23">
        <v>5</v>
      </c>
      <c r="R147" s="10">
        <f t="shared" si="8"/>
        <v>2</v>
      </c>
      <c r="S147" s="23">
        <v>2</v>
      </c>
      <c r="T147" s="23">
        <v>3</v>
      </c>
      <c r="U147" s="23">
        <v>2</v>
      </c>
      <c r="V147" s="23">
        <v>1</v>
      </c>
      <c r="X147" s="10" t="s">
        <v>514</v>
      </c>
      <c r="Y147" s="10">
        <v>3</v>
      </c>
      <c r="AA147" s="10">
        <v>1</v>
      </c>
      <c r="AB147" s="10" t="s">
        <v>515</v>
      </c>
      <c r="AC147" s="10">
        <v>2</v>
      </c>
      <c r="AE147" s="10">
        <v>3</v>
      </c>
      <c r="AF147" s="10">
        <v>1</v>
      </c>
      <c r="AH147" s="22">
        <v>2</v>
      </c>
      <c r="AJ147" s="10">
        <v>2</v>
      </c>
      <c r="AL147" s="10">
        <v>2</v>
      </c>
      <c r="AO147" s="10" t="s">
        <v>516</v>
      </c>
      <c r="AQ147" s="10">
        <v>2</v>
      </c>
      <c r="AS147" s="10">
        <v>1</v>
      </c>
      <c r="AT147" s="10">
        <v>1</v>
      </c>
      <c r="AV147" s="10" t="s">
        <v>517</v>
      </c>
    </row>
    <row r="148" spans="1:46" s="10" customFormat="1" ht="13.5">
      <c r="A148" s="10">
        <v>145</v>
      </c>
      <c r="B148" s="21" t="s">
        <v>459</v>
      </c>
      <c r="C148" s="21">
        <v>12</v>
      </c>
      <c r="I148" s="10">
        <v>49</v>
      </c>
      <c r="J148" s="10">
        <v>2</v>
      </c>
      <c r="K148" s="23">
        <v>1</v>
      </c>
      <c r="L148" s="10">
        <v>35</v>
      </c>
      <c r="M148" s="10">
        <f t="shared" si="6"/>
        <v>3</v>
      </c>
      <c r="N148" s="23">
        <v>2</v>
      </c>
      <c r="O148" s="10">
        <f t="shared" si="7"/>
        <v>4</v>
      </c>
      <c r="P148" s="23">
        <v>4</v>
      </c>
      <c r="Q148" s="23">
        <v>8.5</v>
      </c>
      <c r="R148" s="10">
        <f t="shared" si="8"/>
        <v>2</v>
      </c>
      <c r="S148" s="23">
        <v>2</v>
      </c>
      <c r="T148" s="23">
        <v>3</v>
      </c>
      <c r="U148" s="23">
        <v>2</v>
      </c>
      <c r="V148" s="23">
        <v>1</v>
      </c>
      <c r="Y148" s="10">
        <v>3</v>
      </c>
      <c r="AA148" s="10">
        <v>3</v>
      </c>
      <c r="AC148" s="10">
        <v>2</v>
      </c>
      <c r="AE148" s="10">
        <v>3</v>
      </c>
      <c r="AF148" s="10">
        <v>2</v>
      </c>
      <c r="AH148" s="22">
        <v>3</v>
      </c>
      <c r="AJ148" s="10">
        <v>1</v>
      </c>
      <c r="AL148" s="10">
        <v>1</v>
      </c>
      <c r="AQ148" s="10">
        <v>2</v>
      </c>
      <c r="AS148" s="10">
        <v>1</v>
      </c>
      <c r="AT148" s="10">
        <v>1</v>
      </c>
    </row>
    <row r="149" spans="1:48" s="10" customFormat="1" ht="54">
      <c r="A149" s="10">
        <v>146</v>
      </c>
      <c r="B149" s="21" t="s">
        <v>459</v>
      </c>
      <c r="C149" s="21">
        <v>13</v>
      </c>
      <c r="D149" s="10">
        <v>3</v>
      </c>
      <c r="E149" s="10" t="s">
        <v>518</v>
      </c>
      <c r="F149" s="10" t="s">
        <v>518</v>
      </c>
      <c r="I149" s="10">
        <v>60</v>
      </c>
      <c r="J149" s="10">
        <v>4</v>
      </c>
      <c r="K149" s="23">
        <v>1</v>
      </c>
      <c r="L149" s="23">
        <v>35</v>
      </c>
      <c r="M149" s="10">
        <f t="shared" si="6"/>
        <v>3</v>
      </c>
      <c r="N149" s="23">
        <v>1</v>
      </c>
      <c r="O149" s="10">
        <f t="shared" si="7"/>
        <v>2</v>
      </c>
      <c r="P149" s="23">
        <v>7</v>
      </c>
      <c r="Q149" s="23">
        <v>12.5</v>
      </c>
      <c r="R149" s="10">
        <f t="shared" si="8"/>
        <v>3</v>
      </c>
      <c r="S149" s="23">
        <v>2</v>
      </c>
      <c r="T149" s="23">
        <v>2</v>
      </c>
      <c r="U149" s="23">
        <v>1</v>
      </c>
      <c r="V149" s="23">
        <v>1</v>
      </c>
      <c r="X149" s="10" t="s">
        <v>519</v>
      </c>
      <c r="Y149" s="10">
        <v>3</v>
      </c>
      <c r="Z149" s="10" t="s">
        <v>369</v>
      </c>
      <c r="AA149" s="10">
        <v>3</v>
      </c>
      <c r="AC149" s="10">
        <v>1</v>
      </c>
      <c r="AE149" s="10">
        <v>1</v>
      </c>
      <c r="AF149" s="10">
        <v>2</v>
      </c>
      <c r="AH149" s="22"/>
      <c r="AI149" s="10" t="s">
        <v>520</v>
      </c>
      <c r="AJ149" s="10">
        <v>2</v>
      </c>
      <c r="AK149" s="10" t="s">
        <v>521</v>
      </c>
      <c r="AL149" s="10">
        <v>1</v>
      </c>
      <c r="AM149" s="10">
        <v>1</v>
      </c>
      <c r="AN149" s="10" t="s">
        <v>522</v>
      </c>
      <c r="AO149" s="10" t="s">
        <v>523</v>
      </c>
      <c r="AP149" s="10" t="s">
        <v>524</v>
      </c>
      <c r="AQ149" s="10">
        <v>2</v>
      </c>
      <c r="AR149" s="10" t="s">
        <v>525</v>
      </c>
      <c r="AS149" s="10">
        <v>2</v>
      </c>
      <c r="AT149" s="10">
        <v>1</v>
      </c>
      <c r="AV149" s="10" t="s">
        <v>526</v>
      </c>
    </row>
    <row r="150" spans="1:46" s="10" customFormat="1" ht="13.5">
      <c r="A150" s="10">
        <v>147</v>
      </c>
      <c r="B150" s="21" t="s">
        <v>459</v>
      </c>
      <c r="C150" s="21">
        <v>14</v>
      </c>
      <c r="D150" s="10" t="s">
        <v>527</v>
      </c>
      <c r="E150" s="10" t="s">
        <v>733</v>
      </c>
      <c r="F150" s="10" t="s">
        <v>733</v>
      </c>
      <c r="I150" s="10">
        <v>50</v>
      </c>
      <c r="J150" s="10">
        <v>3</v>
      </c>
      <c r="K150" s="23">
        <v>1</v>
      </c>
      <c r="L150" s="23">
        <v>35</v>
      </c>
      <c r="M150" s="10">
        <f t="shared" si="6"/>
        <v>3</v>
      </c>
      <c r="N150" s="10">
        <f>75/60</f>
        <v>1.25</v>
      </c>
      <c r="O150" s="10">
        <f t="shared" si="7"/>
        <v>2</v>
      </c>
      <c r="P150" s="23">
        <v>3</v>
      </c>
      <c r="Q150" s="23">
        <v>5</v>
      </c>
      <c r="R150" s="10">
        <f t="shared" si="8"/>
        <v>2</v>
      </c>
      <c r="S150" s="23">
        <v>2</v>
      </c>
      <c r="T150" s="23">
        <v>2</v>
      </c>
      <c r="U150" s="23">
        <v>2</v>
      </c>
      <c r="V150" s="23">
        <v>1</v>
      </c>
      <c r="X150" s="10" t="s">
        <v>528</v>
      </c>
      <c r="Y150" s="10">
        <v>3</v>
      </c>
      <c r="AA150" s="10">
        <v>3</v>
      </c>
      <c r="AC150" s="10">
        <v>3</v>
      </c>
      <c r="AD150" s="10" t="s">
        <v>529</v>
      </c>
      <c r="AE150" s="10">
        <v>2</v>
      </c>
      <c r="AF150" s="10">
        <v>2</v>
      </c>
      <c r="AH150" s="22">
        <v>2</v>
      </c>
      <c r="AJ150" s="10">
        <v>2</v>
      </c>
      <c r="AL150" s="10">
        <v>2</v>
      </c>
      <c r="AQ150" s="10">
        <v>3</v>
      </c>
      <c r="AS150" s="10">
        <v>2</v>
      </c>
      <c r="AT150" s="10">
        <v>1</v>
      </c>
    </row>
    <row r="151" spans="1:46" s="10" customFormat="1" ht="27">
      <c r="A151" s="10">
        <v>148</v>
      </c>
      <c r="B151" s="21" t="s">
        <v>459</v>
      </c>
      <c r="C151" s="21">
        <v>15</v>
      </c>
      <c r="I151" s="10">
        <v>56</v>
      </c>
      <c r="J151" s="10">
        <v>3</v>
      </c>
      <c r="K151" s="23">
        <v>2</v>
      </c>
      <c r="L151" s="23">
        <v>35</v>
      </c>
      <c r="M151" s="10">
        <f t="shared" si="6"/>
        <v>3</v>
      </c>
      <c r="N151" s="23">
        <v>2</v>
      </c>
      <c r="O151" s="10">
        <f t="shared" si="7"/>
        <v>4</v>
      </c>
      <c r="P151" s="23">
        <v>3</v>
      </c>
      <c r="Q151" s="23">
        <v>7.5</v>
      </c>
      <c r="R151" s="10">
        <f t="shared" si="8"/>
        <v>2</v>
      </c>
      <c r="S151" s="23">
        <v>2</v>
      </c>
      <c r="T151" s="23">
        <v>2</v>
      </c>
      <c r="U151" s="23">
        <v>2</v>
      </c>
      <c r="V151" s="23">
        <v>2</v>
      </c>
      <c r="W151" s="24">
        <v>0.3958333333333333</v>
      </c>
      <c r="X151" s="10" t="s">
        <v>530</v>
      </c>
      <c r="Y151" s="10">
        <v>1</v>
      </c>
      <c r="AA151" s="10">
        <v>1</v>
      </c>
      <c r="AB151" s="10" t="s">
        <v>531</v>
      </c>
      <c r="AC151" s="10">
        <v>2</v>
      </c>
      <c r="AD151" s="10" t="s">
        <v>532</v>
      </c>
      <c r="AE151" s="10">
        <v>1</v>
      </c>
      <c r="AF151" s="10">
        <v>1</v>
      </c>
      <c r="AH151" s="22">
        <v>1</v>
      </c>
      <c r="AJ151" s="10">
        <v>1</v>
      </c>
      <c r="AL151" s="10">
        <v>1</v>
      </c>
      <c r="AO151" s="10" t="s">
        <v>533</v>
      </c>
      <c r="AP151" s="10" t="s">
        <v>534</v>
      </c>
      <c r="AQ151" s="10">
        <v>1</v>
      </c>
      <c r="AS151" s="10">
        <v>1</v>
      </c>
      <c r="AT151" s="10">
        <v>1</v>
      </c>
    </row>
    <row r="152" spans="1:46" s="10" customFormat="1" ht="27">
      <c r="A152" s="10">
        <v>149</v>
      </c>
      <c r="B152" s="21" t="s">
        <v>459</v>
      </c>
      <c r="C152" s="21">
        <v>16</v>
      </c>
      <c r="E152" s="10" t="s">
        <v>510</v>
      </c>
      <c r="F152" s="10" t="s">
        <v>510</v>
      </c>
      <c r="L152" s="23">
        <v>35</v>
      </c>
      <c r="M152" s="10">
        <f t="shared" si="6"/>
        <v>3</v>
      </c>
      <c r="N152" s="23">
        <v>1.2</v>
      </c>
      <c r="O152" s="10">
        <f t="shared" si="7"/>
        <v>2</v>
      </c>
      <c r="P152" s="23">
        <v>8</v>
      </c>
      <c r="Q152" s="23">
        <v>10</v>
      </c>
      <c r="R152" s="10">
        <f t="shared" si="8"/>
        <v>3</v>
      </c>
      <c r="S152" s="23">
        <v>2</v>
      </c>
      <c r="T152" s="23">
        <v>2</v>
      </c>
      <c r="U152" s="23">
        <v>2</v>
      </c>
      <c r="V152" s="23">
        <v>1</v>
      </c>
      <c r="X152" s="10" t="s">
        <v>511</v>
      </c>
      <c r="Y152" s="10">
        <v>3</v>
      </c>
      <c r="Z152" s="10" t="s">
        <v>535</v>
      </c>
      <c r="AA152" s="10">
        <v>1</v>
      </c>
      <c r="AB152" s="10" t="s">
        <v>536</v>
      </c>
      <c r="AC152" s="10">
        <v>2</v>
      </c>
      <c r="AE152" s="10">
        <v>1</v>
      </c>
      <c r="AF152" s="10">
        <v>2</v>
      </c>
      <c r="AH152" s="22">
        <v>3</v>
      </c>
      <c r="AJ152" s="10">
        <v>2</v>
      </c>
      <c r="AL152" s="10">
        <v>2</v>
      </c>
      <c r="AM152" s="10">
        <v>3</v>
      </c>
      <c r="AP152" s="10" t="s">
        <v>780</v>
      </c>
      <c r="AQ152" s="10">
        <v>2</v>
      </c>
      <c r="AS152" s="10">
        <v>1</v>
      </c>
      <c r="AT152" s="10">
        <v>2</v>
      </c>
    </row>
    <row r="153" spans="1:48" s="10" customFormat="1" ht="27">
      <c r="A153" s="10">
        <v>150</v>
      </c>
      <c r="B153" s="21" t="s">
        <v>459</v>
      </c>
      <c r="C153" s="21">
        <v>17</v>
      </c>
      <c r="D153" s="10">
        <v>6</v>
      </c>
      <c r="E153" s="10" t="s">
        <v>733</v>
      </c>
      <c r="F153" s="10" t="s">
        <v>733</v>
      </c>
      <c r="I153" s="10">
        <v>57</v>
      </c>
      <c r="J153" s="10">
        <v>3</v>
      </c>
      <c r="K153" s="10">
        <v>1</v>
      </c>
      <c r="L153" s="23">
        <v>35</v>
      </c>
      <c r="M153" s="10">
        <f t="shared" si="6"/>
        <v>3</v>
      </c>
      <c r="N153" s="23">
        <v>1.2</v>
      </c>
      <c r="O153" s="10">
        <f t="shared" si="7"/>
        <v>2</v>
      </c>
      <c r="P153" s="23">
        <v>2</v>
      </c>
      <c r="Q153" s="23">
        <v>5</v>
      </c>
      <c r="R153" s="10">
        <f t="shared" si="8"/>
        <v>2</v>
      </c>
      <c r="S153" s="23">
        <v>2</v>
      </c>
      <c r="T153" s="23">
        <v>3</v>
      </c>
      <c r="U153" s="23">
        <v>2</v>
      </c>
      <c r="V153" s="23">
        <v>1</v>
      </c>
      <c r="X153" s="10" t="s">
        <v>537</v>
      </c>
      <c r="Y153" s="10">
        <v>1</v>
      </c>
      <c r="Z153" s="10" t="s">
        <v>538</v>
      </c>
      <c r="AA153" s="10">
        <v>2</v>
      </c>
      <c r="AC153" s="10">
        <v>3</v>
      </c>
      <c r="AE153" s="10">
        <v>2</v>
      </c>
      <c r="AF153" s="10">
        <v>2</v>
      </c>
      <c r="AG153" s="10" t="s">
        <v>539</v>
      </c>
      <c r="AH153" s="22">
        <v>2</v>
      </c>
      <c r="AI153" s="10" t="s">
        <v>540</v>
      </c>
      <c r="AJ153" s="10">
        <v>2</v>
      </c>
      <c r="AL153" s="10">
        <v>1</v>
      </c>
      <c r="AM153" s="10">
        <v>1</v>
      </c>
      <c r="AN153" s="10" t="s">
        <v>541</v>
      </c>
      <c r="AO153" s="10" t="s">
        <v>542</v>
      </c>
      <c r="AP153" s="10" t="s">
        <v>29</v>
      </c>
      <c r="AQ153" s="10">
        <v>2</v>
      </c>
      <c r="AS153" s="10">
        <v>1</v>
      </c>
      <c r="AT153" s="10">
        <v>3</v>
      </c>
      <c r="AV153" s="10" t="s">
        <v>543</v>
      </c>
    </row>
    <row r="154" spans="1:46" s="10" customFormat="1" ht="13.5">
      <c r="A154" s="10">
        <v>151</v>
      </c>
      <c r="B154" s="21" t="s">
        <v>459</v>
      </c>
      <c r="C154" s="21">
        <v>18</v>
      </c>
      <c r="K154" s="10">
        <v>1</v>
      </c>
      <c r="L154" s="23">
        <v>35</v>
      </c>
      <c r="M154" s="10">
        <f t="shared" si="6"/>
        <v>3</v>
      </c>
      <c r="N154" s="23">
        <v>1.5</v>
      </c>
      <c r="O154" s="10">
        <f t="shared" si="7"/>
        <v>3</v>
      </c>
      <c r="P154" s="23">
        <v>2</v>
      </c>
      <c r="Q154" s="23">
        <v>5</v>
      </c>
      <c r="R154" s="10">
        <f t="shared" si="8"/>
        <v>2</v>
      </c>
      <c r="S154" s="23">
        <v>2</v>
      </c>
      <c r="T154" s="23">
        <v>2</v>
      </c>
      <c r="U154" s="23">
        <v>2</v>
      </c>
      <c r="V154" s="23">
        <v>2</v>
      </c>
      <c r="W154" s="23">
        <v>10</v>
      </c>
      <c r="X154" s="10" t="s">
        <v>159</v>
      </c>
      <c r="Y154" s="10">
        <v>1</v>
      </c>
      <c r="AA154" s="10">
        <v>3</v>
      </c>
      <c r="AC154" s="10">
        <v>2</v>
      </c>
      <c r="AE154" s="10">
        <v>1</v>
      </c>
      <c r="AF154" s="10">
        <v>2</v>
      </c>
      <c r="AH154" s="22">
        <v>3</v>
      </c>
      <c r="AJ154" s="10">
        <v>2</v>
      </c>
      <c r="AL154" s="10">
        <v>1</v>
      </c>
      <c r="AO154" s="10" t="s">
        <v>841</v>
      </c>
      <c r="AQ154" s="10">
        <v>3</v>
      </c>
      <c r="AS154" s="10">
        <v>2</v>
      </c>
      <c r="AT154" s="10">
        <v>3</v>
      </c>
    </row>
    <row r="155" spans="1:48" s="10" customFormat="1" ht="13.5">
      <c r="A155" s="10">
        <v>152</v>
      </c>
      <c r="B155" s="21" t="s">
        <v>459</v>
      </c>
      <c r="C155" s="21">
        <v>19</v>
      </c>
      <c r="D155" s="10">
        <v>7</v>
      </c>
      <c r="E155" s="10" t="s">
        <v>733</v>
      </c>
      <c r="F155" s="10" t="s">
        <v>733</v>
      </c>
      <c r="I155" s="10">
        <v>50</v>
      </c>
      <c r="J155" s="10">
        <v>3</v>
      </c>
      <c r="K155" s="10">
        <v>1</v>
      </c>
      <c r="L155" s="23">
        <v>35</v>
      </c>
      <c r="M155" s="10">
        <f t="shared" si="6"/>
        <v>3</v>
      </c>
      <c r="N155" s="23">
        <v>1</v>
      </c>
      <c r="O155" s="10">
        <f t="shared" si="7"/>
        <v>2</v>
      </c>
      <c r="P155" s="23">
        <v>2</v>
      </c>
      <c r="Q155" s="23">
        <v>2</v>
      </c>
      <c r="R155" s="10">
        <f t="shared" si="8"/>
        <v>1</v>
      </c>
      <c r="S155" s="23">
        <v>1</v>
      </c>
      <c r="T155" s="23">
        <v>2</v>
      </c>
      <c r="U155" s="23">
        <v>1</v>
      </c>
      <c r="V155" s="23">
        <v>2</v>
      </c>
      <c r="W155" s="23">
        <v>18</v>
      </c>
      <c r="X155" s="10" t="s">
        <v>544</v>
      </c>
      <c r="Y155" s="10">
        <v>2</v>
      </c>
      <c r="Z155" s="10" t="s">
        <v>545</v>
      </c>
      <c r="AA155" s="10">
        <v>3</v>
      </c>
      <c r="AC155" s="10">
        <v>3</v>
      </c>
      <c r="AD155" s="10" t="s">
        <v>546</v>
      </c>
      <c r="AE155" s="10">
        <v>3</v>
      </c>
      <c r="AF155" s="10">
        <v>1</v>
      </c>
      <c r="AH155" s="22"/>
      <c r="AJ155" s="10">
        <v>2</v>
      </c>
      <c r="AL155" s="10">
        <v>2</v>
      </c>
      <c r="AQ155" s="10">
        <v>3</v>
      </c>
      <c r="AS155" s="10">
        <v>1</v>
      </c>
      <c r="AT155" s="10">
        <v>3</v>
      </c>
      <c r="AV155" s="10" t="s">
        <v>547</v>
      </c>
    </row>
    <row r="156" spans="1:48" s="10" customFormat="1" ht="27">
      <c r="A156" s="10">
        <v>153</v>
      </c>
      <c r="B156" s="21" t="s">
        <v>459</v>
      </c>
      <c r="C156" s="21">
        <v>20</v>
      </c>
      <c r="D156" s="10">
        <v>7</v>
      </c>
      <c r="E156" s="10" t="s">
        <v>510</v>
      </c>
      <c r="F156" s="10" t="s">
        <v>510</v>
      </c>
      <c r="I156" s="10">
        <v>54</v>
      </c>
      <c r="J156" s="10">
        <v>3</v>
      </c>
      <c r="K156" s="10">
        <v>1</v>
      </c>
      <c r="L156" s="23">
        <v>35</v>
      </c>
      <c r="M156" s="10">
        <f t="shared" si="6"/>
        <v>3</v>
      </c>
      <c r="N156" s="23">
        <v>1</v>
      </c>
      <c r="O156" s="10">
        <f t="shared" si="7"/>
        <v>2</v>
      </c>
      <c r="P156" s="23">
        <v>6</v>
      </c>
      <c r="Q156" s="23">
        <v>10</v>
      </c>
      <c r="R156" s="10">
        <f t="shared" si="8"/>
        <v>3</v>
      </c>
      <c r="S156" s="23">
        <v>2</v>
      </c>
      <c r="T156" s="23">
        <v>3</v>
      </c>
      <c r="U156" s="23">
        <v>2</v>
      </c>
      <c r="X156" s="10" t="s">
        <v>548</v>
      </c>
      <c r="Y156" s="10">
        <v>3</v>
      </c>
      <c r="Z156" s="10" t="s">
        <v>549</v>
      </c>
      <c r="AA156" s="10">
        <v>1</v>
      </c>
      <c r="AB156" s="10" t="s">
        <v>550</v>
      </c>
      <c r="AD156" s="10" t="s">
        <v>551</v>
      </c>
      <c r="AE156" s="10">
        <v>3</v>
      </c>
      <c r="AF156" s="10">
        <v>2</v>
      </c>
      <c r="AG156" s="10" t="s">
        <v>552</v>
      </c>
      <c r="AH156" s="22">
        <v>3</v>
      </c>
      <c r="AK156" s="10" t="s">
        <v>553</v>
      </c>
      <c r="AL156" s="10">
        <v>1</v>
      </c>
      <c r="AM156" s="10">
        <v>3</v>
      </c>
      <c r="AN156" s="10" t="s">
        <v>554</v>
      </c>
      <c r="AO156" s="10" t="s">
        <v>555</v>
      </c>
      <c r="AP156" s="10" t="s">
        <v>125</v>
      </c>
      <c r="AQ156" s="10">
        <v>2</v>
      </c>
      <c r="AS156" s="10">
        <v>1</v>
      </c>
      <c r="AT156" s="10">
        <v>3</v>
      </c>
      <c r="AV156" s="10" t="s">
        <v>556</v>
      </c>
    </row>
    <row r="157" spans="1:48" s="10" customFormat="1" ht="27">
      <c r="A157" s="10">
        <v>154</v>
      </c>
      <c r="B157" s="21" t="s">
        <v>459</v>
      </c>
      <c r="C157" s="21">
        <v>21</v>
      </c>
      <c r="D157" s="10">
        <v>8</v>
      </c>
      <c r="E157" s="10" t="s">
        <v>771</v>
      </c>
      <c r="F157" s="10" t="s">
        <v>771</v>
      </c>
      <c r="I157" s="10">
        <v>66</v>
      </c>
      <c r="J157" s="10">
        <v>4</v>
      </c>
      <c r="K157" s="10">
        <v>1</v>
      </c>
      <c r="L157" s="23">
        <v>35</v>
      </c>
      <c r="M157" s="10">
        <f t="shared" si="6"/>
        <v>3</v>
      </c>
      <c r="N157" s="23">
        <v>1</v>
      </c>
      <c r="O157" s="10">
        <f t="shared" si="7"/>
        <v>2</v>
      </c>
      <c r="P157" s="23">
        <v>4</v>
      </c>
      <c r="Q157" s="23">
        <v>7</v>
      </c>
      <c r="R157" s="10">
        <f t="shared" si="8"/>
        <v>2</v>
      </c>
      <c r="S157" s="23">
        <v>2</v>
      </c>
      <c r="T157" s="23">
        <v>3</v>
      </c>
      <c r="U157" s="23">
        <v>2</v>
      </c>
      <c r="V157" s="23">
        <v>1</v>
      </c>
      <c r="X157" s="10" t="s">
        <v>557</v>
      </c>
      <c r="Y157" s="10">
        <v>1</v>
      </c>
      <c r="AA157" s="10">
        <v>1</v>
      </c>
      <c r="AB157" s="10" t="s">
        <v>558</v>
      </c>
      <c r="AC157" s="10">
        <v>2</v>
      </c>
      <c r="AD157" s="10" t="s">
        <v>559</v>
      </c>
      <c r="AE157" s="10">
        <v>1</v>
      </c>
      <c r="AF157" s="10">
        <v>2</v>
      </c>
      <c r="AH157" s="22">
        <v>3</v>
      </c>
      <c r="AI157" s="10" t="s">
        <v>560</v>
      </c>
      <c r="AJ157" s="10">
        <v>2</v>
      </c>
      <c r="AL157" s="10">
        <v>2</v>
      </c>
      <c r="AM157" s="10">
        <v>3</v>
      </c>
      <c r="AO157" s="10" t="s">
        <v>210</v>
      </c>
      <c r="AP157" s="10" t="s">
        <v>561</v>
      </c>
      <c r="AQ157" s="10">
        <v>1</v>
      </c>
      <c r="AS157" s="10">
        <v>1</v>
      </c>
      <c r="AT157" s="10">
        <v>1</v>
      </c>
      <c r="AV157" s="10" t="s">
        <v>562</v>
      </c>
    </row>
    <row r="158" spans="1:47" s="10" customFormat="1" ht="94.5">
      <c r="A158" s="10">
        <v>155</v>
      </c>
      <c r="B158" s="21" t="s">
        <v>563</v>
      </c>
      <c r="C158" s="21">
        <v>1</v>
      </c>
      <c r="D158" s="10" t="s">
        <v>564</v>
      </c>
      <c r="E158" s="10" t="s">
        <v>771</v>
      </c>
      <c r="F158" s="10" t="s">
        <v>771</v>
      </c>
      <c r="I158" s="10">
        <v>46</v>
      </c>
      <c r="J158" s="10">
        <v>2</v>
      </c>
      <c r="K158" s="10">
        <v>2</v>
      </c>
      <c r="L158" s="23">
        <v>20</v>
      </c>
      <c r="M158" s="10">
        <f t="shared" si="6"/>
        <v>1</v>
      </c>
      <c r="N158" s="10">
        <f>80/60</f>
        <v>1.3333333333333333</v>
      </c>
      <c r="O158" s="10">
        <f t="shared" si="7"/>
        <v>2</v>
      </c>
      <c r="P158" s="23">
        <v>3</v>
      </c>
      <c r="Q158" s="23">
        <v>10</v>
      </c>
      <c r="R158" s="10">
        <f t="shared" si="8"/>
        <v>3</v>
      </c>
      <c r="S158" s="23">
        <v>1</v>
      </c>
      <c r="T158" s="23">
        <v>2</v>
      </c>
      <c r="U158" s="23">
        <v>2</v>
      </c>
      <c r="V158" s="23">
        <v>1</v>
      </c>
      <c r="X158" s="10" t="s">
        <v>565</v>
      </c>
      <c r="AA158" s="10">
        <v>1</v>
      </c>
      <c r="AB158" s="10" t="s">
        <v>566</v>
      </c>
      <c r="AC158" s="10">
        <v>3</v>
      </c>
      <c r="AD158" s="10" t="s">
        <v>567</v>
      </c>
      <c r="AE158" s="10">
        <v>3</v>
      </c>
      <c r="AF158" s="10">
        <v>2</v>
      </c>
      <c r="AH158" s="22">
        <v>3</v>
      </c>
      <c r="AK158" s="10" t="s">
        <v>568</v>
      </c>
      <c r="AM158" s="10">
        <v>1</v>
      </c>
      <c r="AN158" s="10" t="s">
        <v>569</v>
      </c>
      <c r="AO158" s="10" t="s">
        <v>570</v>
      </c>
      <c r="AP158" s="10" t="s">
        <v>780</v>
      </c>
      <c r="AQ158" s="10">
        <v>2</v>
      </c>
      <c r="AS158" s="10">
        <v>2</v>
      </c>
      <c r="AU158" s="10" t="s">
        <v>571</v>
      </c>
    </row>
    <row r="159" spans="1:48" s="10" customFormat="1" ht="27">
      <c r="A159" s="10">
        <v>156</v>
      </c>
      <c r="B159" s="21" t="s">
        <v>572</v>
      </c>
      <c r="C159" s="21">
        <v>1</v>
      </c>
      <c r="E159" s="10" t="s">
        <v>573</v>
      </c>
      <c r="F159" s="10" t="s">
        <v>574</v>
      </c>
      <c r="G159" s="10" t="s">
        <v>1679</v>
      </c>
      <c r="H159" s="10" t="s">
        <v>757</v>
      </c>
      <c r="I159" s="10">
        <v>47</v>
      </c>
      <c r="J159" s="10">
        <v>2</v>
      </c>
      <c r="K159" s="10">
        <v>1</v>
      </c>
      <c r="L159" s="23">
        <v>40</v>
      </c>
      <c r="M159" s="10">
        <f t="shared" si="6"/>
        <v>4</v>
      </c>
      <c r="N159" s="23">
        <v>2</v>
      </c>
      <c r="O159" s="10">
        <f t="shared" si="7"/>
        <v>4</v>
      </c>
      <c r="P159" s="23">
        <v>6</v>
      </c>
      <c r="Q159" s="23">
        <v>10</v>
      </c>
      <c r="R159" s="10">
        <f t="shared" si="8"/>
        <v>3</v>
      </c>
      <c r="S159" s="23">
        <v>1</v>
      </c>
      <c r="T159" s="23">
        <v>3</v>
      </c>
      <c r="U159" s="23">
        <v>3</v>
      </c>
      <c r="V159" s="23">
        <v>1</v>
      </c>
      <c r="X159" s="10" t="s">
        <v>76</v>
      </c>
      <c r="Y159" s="10">
        <v>1</v>
      </c>
      <c r="Z159" s="10" t="s">
        <v>575</v>
      </c>
      <c r="AA159" s="10">
        <v>1</v>
      </c>
      <c r="AB159" s="10" t="s">
        <v>576</v>
      </c>
      <c r="AC159" s="10">
        <v>3</v>
      </c>
      <c r="AD159" s="10" t="s">
        <v>577</v>
      </c>
      <c r="AE159" s="10">
        <v>1</v>
      </c>
      <c r="AG159" s="10" t="s">
        <v>578</v>
      </c>
      <c r="AH159" s="22">
        <v>1</v>
      </c>
      <c r="AJ159" s="10">
        <v>2</v>
      </c>
      <c r="AK159" s="10" t="s">
        <v>579</v>
      </c>
      <c r="AL159" s="10">
        <v>1</v>
      </c>
      <c r="AM159" s="10">
        <v>3</v>
      </c>
      <c r="AN159" s="10" t="s">
        <v>580</v>
      </c>
      <c r="AO159" s="10" t="s">
        <v>581</v>
      </c>
      <c r="AP159" s="10" t="s">
        <v>1680</v>
      </c>
      <c r="AQ159" s="10">
        <v>2</v>
      </c>
      <c r="AS159" s="10">
        <v>3</v>
      </c>
      <c r="AT159" s="10">
        <v>3</v>
      </c>
      <c r="AU159" s="10" t="s">
        <v>582</v>
      </c>
      <c r="AV159" s="10" t="s">
        <v>583</v>
      </c>
    </row>
    <row r="160" spans="1:46" s="10" customFormat="1" ht="13.5">
      <c r="A160" s="10">
        <v>157</v>
      </c>
      <c r="B160" s="21" t="s">
        <v>584</v>
      </c>
      <c r="C160" s="21">
        <v>2</v>
      </c>
      <c r="D160" s="10">
        <v>2</v>
      </c>
      <c r="E160" s="10" t="s">
        <v>733</v>
      </c>
      <c r="F160" s="10" t="s">
        <v>733</v>
      </c>
      <c r="I160" s="10">
        <v>48</v>
      </c>
      <c r="J160" s="10">
        <v>2</v>
      </c>
      <c r="K160" s="10">
        <v>1</v>
      </c>
      <c r="L160" s="23">
        <v>40</v>
      </c>
      <c r="M160" s="10">
        <f t="shared" si="6"/>
        <v>4</v>
      </c>
      <c r="N160" s="10">
        <f>70/60</f>
        <v>1.1666666666666667</v>
      </c>
      <c r="O160" s="10">
        <f t="shared" si="7"/>
        <v>2</v>
      </c>
      <c r="P160" s="23">
        <v>2</v>
      </c>
      <c r="Q160" s="23">
        <v>2</v>
      </c>
      <c r="R160" s="10">
        <f t="shared" si="8"/>
        <v>1</v>
      </c>
      <c r="S160" s="23">
        <v>1</v>
      </c>
      <c r="T160" s="23">
        <v>3</v>
      </c>
      <c r="U160" s="23">
        <v>1</v>
      </c>
      <c r="V160" s="23">
        <v>1</v>
      </c>
      <c r="Y160" s="10">
        <v>3</v>
      </c>
      <c r="AA160" s="10">
        <v>1</v>
      </c>
      <c r="AC160" s="10">
        <v>2</v>
      </c>
      <c r="AD160" s="10" t="s">
        <v>585</v>
      </c>
      <c r="AE160" s="10">
        <v>1</v>
      </c>
      <c r="AF160" s="10">
        <v>2</v>
      </c>
      <c r="AH160" s="22">
        <v>3</v>
      </c>
      <c r="AJ160" s="10">
        <v>2</v>
      </c>
      <c r="AL160" s="10">
        <v>2</v>
      </c>
      <c r="AM160" s="10">
        <v>3</v>
      </c>
      <c r="AO160" s="10" t="s">
        <v>586</v>
      </c>
      <c r="AP160" s="10" t="s">
        <v>587</v>
      </c>
      <c r="AQ160" s="10">
        <v>1</v>
      </c>
      <c r="AS160" s="10">
        <v>1</v>
      </c>
      <c r="AT160" s="10">
        <v>1</v>
      </c>
    </row>
    <row r="161" spans="1:46" s="10" customFormat="1" ht="27">
      <c r="A161" s="10">
        <v>158</v>
      </c>
      <c r="B161" s="21" t="s">
        <v>584</v>
      </c>
      <c r="C161" s="21">
        <v>3</v>
      </c>
      <c r="E161" s="10" t="s">
        <v>743</v>
      </c>
      <c r="F161" s="10" t="s">
        <v>743</v>
      </c>
      <c r="I161" s="10">
        <v>51</v>
      </c>
      <c r="J161" s="10">
        <v>3</v>
      </c>
      <c r="K161" s="10">
        <v>1</v>
      </c>
      <c r="L161" s="23">
        <v>40</v>
      </c>
      <c r="M161" s="10">
        <f t="shared" si="6"/>
        <v>4</v>
      </c>
      <c r="N161" s="23">
        <v>0.5</v>
      </c>
      <c r="O161" s="10">
        <f t="shared" si="7"/>
        <v>1</v>
      </c>
      <c r="P161" s="23">
        <v>4</v>
      </c>
      <c r="Q161" s="23">
        <v>4.5</v>
      </c>
      <c r="R161" s="10">
        <f t="shared" si="8"/>
        <v>1</v>
      </c>
      <c r="S161" s="23">
        <v>2</v>
      </c>
      <c r="T161" s="23">
        <v>2</v>
      </c>
      <c r="U161" s="23">
        <v>1</v>
      </c>
      <c r="V161" s="23">
        <v>1</v>
      </c>
      <c r="X161" s="10" t="s">
        <v>159</v>
      </c>
      <c r="Y161" s="10">
        <v>3</v>
      </c>
      <c r="AA161" s="10">
        <v>1</v>
      </c>
      <c r="AB161" s="10" t="s">
        <v>588</v>
      </c>
      <c r="AC161" s="10">
        <v>3</v>
      </c>
      <c r="AD161" s="10" t="s">
        <v>589</v>
      </c>
      <c r="AE161" s="10">
        <v>2</v>
      </c>
      <c r="AF161" s="10">
        <v>1</v>
      </c>
      <c r="AH161" s="22">
        <v>2</v>
      </c>
      <c r="AJ161" s="10">
        <v>2</v>
      </c>
      <c r="AL161" s="10">
        <v>2</v>
      </c>
      <c r="AM161" s="10">
        <v>3</v>
      </c>
      <c r="AQ161" s="10">
        <v>3</v>
      </c>
      <c r="AS161" s="10">
        <v>2</v>
      </c>
      <c r="AT161" s="10">
        <v>1</v>
      </c>
    </row>
    <row r="162" spans="1:48" s="10" customFormat="1" ht="54">
      <c r="A162" s="10">
        <v>159</v>
      </c>
      <c r="B162" s="21" t="s">
        <v>584</v>
      </c>
      <c r="C162" s="21">
        <v>4</v>
      </c>
      <c r="E162" s="10" t="s">
        <v>771</v>
      </c>
      <c r="F162" s="10" t="s">
        <v>771</v>
      </c>
      <c r="I162" s="10">
        <v>52</v>
      </c>
      <c r="J162" s="10">
        <v>3</v>
      </c>
      <c r="K162" s="10">
        <v>1</v>
      </c>
      <c r="L162" s="23">
        <v>40</v>
      </c>
      <c r="M162" s="10">
        <f t="shared" si="6"/>
        <v>4</v>
      </c>
      <c r="N162" s="23">
        <v>1</v>
      </c>
      <c r="O162" s="10">
        <f t="shared" si="7"/>
        <v>2</v>
      </c>
      <c r="P162" s="23">
        <v>3</v>
      </c>
      <c r="Q162" s="23">
        <v>5</v>
      </c>
      <c r="R162" s="10">
        <f t="shared" si="8"/>
        <v>2</v>
      </c>
      <c r="S162" s="23">
        <v>1</v>
      </c>
      <c r="T162" s="23">
        <v>3</v>
      </c>
      <c r="U162" s="23">
        <v>2</v>
      </c>
      <c r="V162" s="23">
        <v>1</v>
      </c>
      <c r="X162" s="10" t="s">
        <v>590</v>
      </c>
      <c r="Y162" s="10">
        <v>1</v>
      </c>
      <c r="Z162" s="10" t="s">
        <v>591</v>
      </c>
      <c r="AA162" s="10">
        <v>3</v>
      </c>
      <c r="AC162" s="10">
        <v>2</v>
      </c>
      <c r="AE162" s="10">
        <v>1</v>
      </c>
      <c r="AF162" s="10">
        <v>2</v>
      </c>
      <c r="AH162" s="22">
        <v>2</v>
      </c>
      <c r="AJ162" s="10">
        <v>2</v>
      </c>
      <c r="AL162" s="10">
        <v>1</v>
      </c>
      <c r="AM162" s="10">
        <v>3</v>
      </c>
      <c r="AQ162" s="10">
        <v>1</v>
      </c>
      <c r="AS162" s="10">
        <v>2</v>
      </c>
      <c r="AT162" s="10">
        <v>1</v>
      </c>
      <c r="AV162" s="10" t="s">
        <v>592</v>
      </c>
    </row>
    <row r="163" spans="1:46" s="10" customFormat="1" ht="13.5">
      <c r="A163" s="10">
        <v>160</v>
      </c>
      <c r="B163" s="21" t="s">
        <v>584</v>
      </c>
      <c r="C163" s="21">
        <v>5</v>
      </c>
      <c r="E163" s="10" t="s">
        <v>733</v>
      </c>
      <c r="F163" s="10" t="s">
        <v>733</v>
      </c>
      <c r="I163" s="10">
        <v>55</v>
      </c>
      <c r="J163" s="10">
        <v>3</v>
      </c>
      <c r="K163" s="10">
        <v>2</v>
      </c>
      <c r="L163" s="23">
        <v>40</v>
      </c>
      <c r="M163" s="10">
        <f t="shared" si="6"/>
        <v>4</v>
      </c>
      <c r="N163" s="23">
        <v>1</v>
      </c>
      <c r="O163" s="10">
        <f t="shared" si="7"/>
        <v>2</v>
      </c>
      <c r="P163" s="23">
        <v>2</v>
      </c>
      <c r="Q163" s="23">
        <v>5</v>
      </c>
      <c r="R163" s="10">
        <f t="shared" si="8"/>
        <v>2</v>
      </c>
      <c r="S163" s="23">
        <v>1</v>
      </c>
      <c r="T163" s="23">
        <v>3</v>
      </c>
      <c r="U163" s="23">
        <v>1</v>
      </c>
      <c r="V163" s="23">
        <v>1</v>
      </c>
      <c r="X163" s="10" t="s">
        <v>593</v>
      </c>
      <c r="Y163" s="10">
        <v>1</v>
      </c>
      <c r="AA163" s="10">
        <v>1</v>
      </c>
      <c r="AB163" s="10" t="s">
        <v>594</v>
      </c>
      <c r="AC163" s="10">
        <v>2</v>
      </c>
      <c r="AE163" s="10">
        <v>2</v>
      </c>
      <c r="AF163" s="10">
        <v>2</v>
      </c>
      <c r="AH163" s="22">
        <v>3</v>
      </c>
      <c r="AJ163" s="10">
        <v>2</v>
      </c>
      <c r="AL163" s="10">
        <v>1</v>
      </c>
      <c r="AM163" s="10">
        <v>1</v>
      </c>
      <c r="AQ163" s="10">
        <v>1</v>
      </c>
      <c r="AS163" s="10">
        <v>2</v>
      </c>
      <c r="AT163" s="10">
        <v>1</v>
      </c>
    </row>
    <row r="164" spans="1:46" s="10" customFormat="1" ht="13.5">
      <c r="A164" s="10">
        <v>161</v>
      </c>
      <c r="B164" s="21" t="s">
        <v>584</v>
      </c>
      <c r="C164" s="21">
        <v>6</v>
      </c>
      <c r="D164" s="10">
        <v>4</v>
      </c>
      <c r="E164" s="10" t="s">
        <v>743</v>
      </c>
      <c r="F164" s="10" t="s">
        <v>743</v>
      </c>
      <c r="I164" s="10">
        <v>61</v>
      </c>
      <c r="J164" s="10">
        <v>4</v>
      </c>
      <c r="K164" s="10">
        <v>1</v>
      </c>
      <c r="L164" s="23">
        <v>40</v>
      </c>
      <c r="M164" s="10">
        <f t="shared" si="6"/>
        <v>4</v>
      </c>
      <c r="N164" s="10">
        <f>40/60</f>
        <v>0.6666666666666666</v>
      </c>
      <c r="O164" s="10">
        <f t="shared" si="7"/>
        <v>1</v>
      </c>
      <c r="P164" s="23">
        <v>2</v>
      </c>
      <c r="Q164" s="23">
        <v>3.5</v>
      </c>
      <c r="R164" s="10">
        <f t="shared" si="8"/>
        <v>1</v>
      </c>
      <c r="S164" s="23">
        <v>1</v>
      </c>
      <c r="T164" s="23">
        <v>2</v>
      </c>
      <c r="U164" s="23">
        <v>1</v>
      </c>
      <c r="V164" s="23">
        <v>1</v>
      </c>
      <c r="X164" s="10" t="s">
        <v>595</v>
      </c>
      <c r="Y164" s="10">
        <v>3</v>
      </c>
      <c r="Z164" s="10" t="s">
        <v>596</v>
      </c>
      <c r="AA164" s="10">
        <v>2</v>
      </c>
      <c r="AC164" s="10">
        <v>1</v>
      </c>
      <c r="AE164" s="10">
        <v>1</v>
      </c>
      <c r="AF164" s="10">
        <v>2</v>
      </c>
      <c r="AH164" s="22">
        <v>2</v>
      </c>
      <c r="AJ164" s="10">
        <v>1</v>
      </c>
      <c r="AL164" s="10">
        <v>1</v>
      </c>
      <c r="AM164" s="10">
        <v>3</v>
      </c>
      <c r="AN164" s="10" t="s">
        <v>597</v>
      </c>
      <c r="AP164" s="10" t="s">
        <v>400</v>
      </c>
      <c r="AQ164" s="10">
        <v>2</v>
      </c>
      <c r="AS164" s="10">
        <v>1</v>
      </c>
      <c r="AT164" s="10">
        <v>1</v>
      </c>
    </row>
    <row r="165" spans="1:46" s="10" customFormat="1" ht="13.5">
      <c r="A165" s="10">
        <v>162</v>
      </c>
      <c r="B165" s="21" t="s">
        <v>584</v>
      </c>
      <c r="C165" s="21">
        <v>7</v>
      </c>
      <c r="E165" s="10" t="s">
        <v>733</v>
      </c>
      <c r="F165" s="10" t="s">
        <v>733</v>
      </c>
      <c r="I165" s="10">
        <v>70</v>
      </c>
      <c r="J165" s="10">
        <v>5</v>
      </c>
      <c r="K165" s="10">
        <v>1</v>
      </c>
      <c r="L165" s="23">
        <v>40</v>
      </c>
      <c r="M165" s="10">
        <f t="shared" si="6"/>
        <v>4</v>
      </c>
      <c r="N165" s="23">
        <v>1.5</v>
      </c>
      <c r="O165" s="10">
        <f t="shared" si="7"/>
        <v>3</v>
      </c>
      <c r="P165" s="23">
        <v>1</v>
      </c>
      <c r="Q165" s="23">
        <v>1.5</v>
      </c>
      <c r="R165" s="10">
        <f t="shared" si="8"/>
        <v>1</v>
      </c>
      <c r="S165" s="23">
        <v>1</v>
      </c>
      <c r="T165" s="23">
        <v>3</v>
      </c>
      <c r="U165" s="23">
        <v>2</v>
      </c>
      <c r="V165" s="23">
        <v>1</v>
      </c>
      <c r="X165" s="10" t="s">
        <v>598</v>
      </c>
      <c r="Y165" s="10">
        <v>3</v>
      </c>
      <c r="AA165" s="10">
        <v>1</v>
      </c>
      <c r="AB165" s="10" t="s">
        <v>599</v>
      </c>
      <c r="AC165" s="10">
        <v>2</v>
      </c>
      <c r="AE165" s="10">
        <v>1</v>
      </c>
      <c r="AF165" s="10">
        <v>1</v>
      </c>
      <c r="AH165" s="22">
        <v>1</v>
      </c>
      <c r="AJ165" s="10">
        <v>1</v>
      </c>
      <c r="AL165" s="10">
        <v>1</v>
      </c>
      <c r="AM165" s="10">
        <v>1</v>
      </c>
      <c r="AO165" s="10" t="s">
        <v>210</v>
      </c>
      <c r="AP165" s="10" t="s">
        <v>125</v>
      </c>
      <c r="AQ165" s="10">
        <v>2</v>
      </c>
      <c r="AS165" s="10">
        <v>1</v>
      </c>
      <c r="AT165" s="10">
        <v>1</v>
      </c>
    </row>
    <row r="166" spans="1:48" s="10" customFormat="1" ht="40.5">
      <c r="A166" s="10">
        <v>163</v>
      </c>
      <c r="B166" s="21" t="s">
        <v>584</v>
      </c>
      <c r="C166" s="21">
        <v>8</v>
      </c>
      <c r="E166" s="10" t="s">
        <v>36</v>
      </c>
      <c r="F166" s="10" t="s">
        <v>36</v>
      </c>
      <c r="I166" s="10">
        <v>70</v>
      </c>
      <c r="J166" s="10">
        <v>5</v>
      </c>
      <c r="K166" s="10">
        <v>1</v>
      </c>
      <c r="L166" s="23">
        <v>40</v>
      </c>
      <c r="M166" s="10">
        <f t="shared" si="6"/>
        <v>4</v>
      </c>
      <c r="N166" s="23">
        <v>1</v>
      </c>
      <c r="O166" s="10">
        <f t="shared" si="7"/>
        <v>2</v>
      </c>
      <c r="P166" s="23">
        <v>1</v>
      </c>
      <c r="Q166" s="23">
        <v>2.5</v>
      </c>
      <c r="R166" s="10">
        <f t="shared" si="8"/>
        <v>1</v>
      </c>
      <c r="S166" s="23">
        <v>1</v>
      </c>
      <c r="T166" s="23">
        <v>3</v>
      </c>
      <c r="U166" s="23">
        <v>1</v>
      </c>
      <c r="V166" s="23">
        <v>1</v>
      </c>
      <c r="X166" s="10" t="s">
        <v>600</v>
      </c>
      <c r="Y166" s="10">
        <v>3</v>
      </c>
      <c r="AA166" s="10">
        <v>3</v>
      </c>
      <c r="AC166" s="10">
        <v>2</v>
      </c>
      <c r="AE166" s="10">
        <v>3</v>
      </c>
      <c r="AF166" s="10">
        <v>2</v>
      </c>
      <c r="AH166" s="22">
        <v>3</v>
      </c>
      <c r="AJ166" s="10">
        <v>1</v>
      </c>
      <c r="AL166" s="10">
        <v>2</v>
      </c>
      <c r="AQ166" s="10">
        <v>1</v>
      </c>
      <c r="AS166" s="10">
        <v>3</v>
      </c>
      <c r="AT166" s="10">
        <v>1</v>
      </c>
      <c r="AV166" s="10" t="s">
        <v>601</v>
      </c>
    </row>
    <row r="167" spans="1:47" s="10" customFormat="1" ht="13.5">
      <c r="A167" s="10">
        <v>164</v>
      </c>
      <c r="B167" s="21" t="s">
        <v>602</v>
      </c>
      <c r="C167" s="21">
        <v>1</v>
      </c>
      <c r="D167" s="10">
        <v>13</v>
      </c>
      <c r="E167" s="10" t="s">
        <v>36</v>
      </c>
      <c r="F167" s="10" t="s">
        <v>36</v>
      </c>
      <c r="I167" s="10">
        <v>65</v>
      </c>
      <c r="J167" s="10">
        <v>4</v>
      </c>
      <c r="K167" s="10">
        <v>1</v>
      </c>
      <c r="L167" s="23">
        <v>35</v>
      </c>
      <c r="M167" s="10">
        <f t="shared" si="6"/>
        <v>3</v>
      </c>
      <c r="N167" s="23">
        <v>1.5</v>
      </c>
      <c r="O167" s="10">
        <f t="shared" si="7"/>
        <v>3</v>
      </c>
      <c r="P167" s="23">
        <v>2</v>
      </c>
      <c r="Q167" s="23">
        <v>5</v>
      </c>
      <c r="R167" s="10">
        <f t="shared" si="8"/>
        <v>2</v>
      </c>
      <c r="S167" s="23">
        <v>1</v>
      </c>
      <c r="T167" s="23">
        <v>3</v>
      </c>
      <c r="U167" s="23">
        <v>2</v>
      </c>
      <c r="V167" s="23">
        <v>1</v>
      </c>
      <c r="X167" s="10" t="s">
        <v>603</v>
      </c>
      <c r="Y167" s="10">
        <v>3</v>
      </c>
      <c r="AA167" s="10">
        <v>2</v>
      </c>
      <c r="AC167" s="10">
        <v>2</v>
      </c>
      <c r="AE167" s="10">
        <v>3</v>
      </c>
      <c r="AF167" s="10">
        <v>2</v>
      </c>
      <c r="AH167" s="22"/>
      <c r="AL167" s="10">
        <v>2</v>
      </c>
      <c r="AP167" s="10" t="s">
        <v>125</v>
      </c>
      <c r="AQ167" s="10">
        <v>3</v>
      </c>
      <c r="AS167" s="10">
        <v>1</v>
      </c>
      <c r="AT167" s="10">
        <v>3</v>
      </c>
      <c r="AU167" s="10" t="s">
        <v>604</v>
      </c>
    </row>
    <row r="168" spans="1:46" s="10" customFormat="1" ht="27">
      <c r="A168" s="10">
        <v>165</v>
      </c>
      <c r="B168" s="21" t="s">
        <v>605</v>
      </c>
      <c r="C168" s="21">
        <v>2</v>
      </c>
      <c r="D168" s="10">
        <v>10</v>
      </c>
      <c r="E168" s="10" t="s">
        <v>733</v>
      </c>
      <c r="F168" s="10" t="s">
        <v>733</v>
      </c>
      <c r="I168" s="10">
        <v>53</v>
      </c>
      <c r="J168" s="10">
        <v>3</v>
      </c>
      <c r="K168" s="10">
        <v>1</v>
      </c>
      <c r="L168" s="23">
        <v>31</v>
      </c>
      <c r="M168" s="10">
        <f t="shared" si="6"/>
        <v>2</v>
      </c>
      <c r="N168" s="23">
        <v>0.6</v>
      </c>
      <c r="O168" s="10">
        <f t="shared" si="7"/>
        <v>1</v>
      </c>
      <c r="P168" s="23">
        <v>1</v>
      </c>
      <c r="Q168" s="23">
        <v>2</v>
      </c>
      <c r="R168" s="10">
        <f t="shared" si="8"/>
        <v>1</v>
      </c>
      <c r="S168" s="23">
        <v>1</v>
      </c>
      <c r="T168" s="23">
        <v>3</v>
      </c>
      <c r="U168" s="23">
        <v>1</v>
      </c>
      <c r="V168" s="23">
        <v>1</v>
      </c>
      <c r="X168" s="10" t="s">
        <v>606</v>
      </c>
      <c r="Y168" s="10">
        <v>3</v>
      </c>
      <c r="AA168" s="10">
        <v>2</v>
      </c>
      <c r="AC168" s="10">
        <v>2</v>
      </c>
      <c r="AE168" s="10">
        <v>3</v>
      </c>
      <c r="AF168" s="10">
        <v>2</v>
      </c>
      <c r="AH168" s="22"/>
      <c r="AL168" s="10">
        <v>2</v>
      </c>
      <c r="AN168" s="10" t="s">
        <v>607</v>
      </c>
      <c r="AP168" s="10" t="s">
        <v>197</v>
      </c>
      <c r="AQ168" s="10">
        <v>1</v>
      </c>
      <c r="AS168" s="10">
        <v>1</v>
      </c>
      <c r="AT168" s="10">
        <v>1</v>
      </c>
    </row>
    <row r="169" spans="1:46" s="10" customFormat="1" ht="13.5">
      <c r="A169" s="10">
        <v>166</v>
      </c>
      <c r="B169" s="21" t="s">
        <v>605</v>
      </c>
      <c r="C169" s="21">
        <v>3</v>
      </c>
      <c r="E169" s="10" t="s">
        <v>771</v>
      </c>
      <c r="F169" s="10" t="s">
        <v>771</v>
      </c>
      <c r="I169" s="10">
        <v>52</v>
      </c>
      <c r="J169" s="10">
        <v>3</v>
      </c>
      <c r="K169" s="10">
        <v>1</v>
      </c>
      <c r="L169" s="23">
        <v>35</v>
      </c>
      <c r="M169" s="10">
        <f t="shared" si="6"/>
        <v>3</v>
      </c>
      <c r="N169" s="23">
        <v>1</v>
      </c>
      <c r="O169" s="10">
        <f t="shared" si="7"/>
        <v>2</v>
      </c>
      <c r="P169" s="23">
        <v>1</v>
      </c>
      <c r="Q169" s="23">
        <v>5</v>
      </c>
      <c r="R169" s="10">
        <f t="shared" si="8"/>
        <v>2</v>
      </c>
      <c r="S169" s="23">
        <v>1</v>
      </c>
      <c r="T169" s="23">
        <v>3</v>
      </c>
      <c r="U169" s="23">
        <v>1</v>
      </c>
      <c r="V169" s="23">
        <v>1</v>
      </c>
      <c r="X169" s="10" t="s">
        <v>608</v>
      </c>
      <c r="Y169" s="10">
        <v>3</v>
      </c>
      <c r="AA169" s="10">
        <v>3</v>
      </c>
      <c r="AC169" s="10">
        <v>2</v>
      </c>
      <c r="AE169" s="10">
        <v>3</v>
      </c>
      <c r="AH169" s="22"/>
      <c r="AQ169" s="10">
        <v>3</v>
      </c>
      <c r="AS169" s="10">
        <v>2</v>
      </c>
      <c r="AT169" s="10">
        <v>3</v>
      </c>
    </row>
    <row r="170" spans="1:48" s="10" customFormat="1" ht="40.5">
      <c r="A170" s="10">
        <v>167</v>
      </c>
      <c r="B170" s="21" t="s">
        <v>605</v>
      </c>
      <c r="C170" s="21">
        <v>4</v>
      </c>
      <c r="E170" s="10" t="s">
        <v>36</v>
      </c>
      <c r="F170" s="10" t="s">
        <v>36</v>
      </c>
      <c r="I170" s="10">
        <v>57</v>
      </c>
      <c r="J170" s="10">
        <v>3</v>
      </c>
      <c r="K170" s="10">
        <v>1</v>
      </c>
      <c r="L170" s="23">
        <v>35</v>
      </c>
      <c r="M170" s="10">
        <f t="shared" si="6"/>
        <v>3</v>
      </c>
      <c r="N170" s="23">
        <v>1.5</v>
      </c>
      <c r="O170" s="10">
        <f t="shared" si="7"/>
        <v>3</v>
      </c>
      <c r="P170" s="23">
        <v>2</v>
      </c>
      <c r="Q170" s="23">
        <v>3</v>
      </c>
      <c r="R170" s="10">
        <f t="shared" si="8"/>
        <v>1</v>
      </c>
      <c r="S170" s="23">
        <v>2</v>
      </c>
      <c r="T170" s="23">
        <v>2</v>
      </c>
      <c r="U170" s="23">
        <v>2</v>
      </c>
      <c r="V170" s="23">
        <v>2</v>
      </c>
      <c r="W170" s="10" t="s">
        <v>609</v>
      </c>
      <c r="X170" s="10" t="s">
        <v>610</v>
      </c>
      <c r="Y170" s="10">
        <v>3</v>
      </c>
      <c r="AA170" s="10">
        <v>1</v>
      </c>
      <c r="AB170" s="10" t="s">
        <v>611</v>
      </c>
      <c r="AC170" s="10">
        <v>2</v>
      </c>
      <c r="AE170" s="10">
        <v>1</v>
      </c>
      <c r="AF170" s="10">
        <v>1</v>
      </c>
      <c r="AG170" s="10" t="s">
        <v>612</v>
      </c>
      <c r="AH170" s="22"/>
      <c r="AL170" s="10">
        <v>1</v>
      </c>
      <c r="AN170" s="10" t="s">
        <v>361</v>
      </c>
      <c r="AP170" s="10" t="s">
        <v>613</v>
      </c>
      <c r="AQ170" s="10">
        <v>2</v>
      </c>
      <c r="AR170" s="10" t="s">
        <v>614</v>
      </c>
      <c r="AS170" s="10">
        <v>3</v>
      </c>
      <c r="AT170" s="10">
        <v>1</v>
      </c>
      <c r="AU170" s="10" t="s">
        <v>615</v>
      </c>
      <c r="AV170" s="10" t="s">
        <v>616</v>
      </c>
    </row>
    <row r="171" spans="1:48" s="10" customFormat="1" ht="94.5">
      <c r="A171" s="10">
        <v>168</v>
      </c>
      <c r="B171" s="21" t="s">
        <v>605</v>
      </c>
      <c r="C171" s="21">
        <v>5</v>
      </c>
      <c r="D171" s="10">
        <v>22</v>
      </c>
      <c r="E171" s="10" t="s">
        <v>184</v>
      </c>
      <c r="F171" s="10" t="s">
        <v>185</v>
      </c>
      <c r="G171" s="10" t="s">
        <v>832</v>
      </c>
      <c r="I171" s="10">
        <v>67</v>
      </c>
      <c r="J171" s="10">
        <v>4</v>
      </c>
      <c r="K171" s="10">
        <v>1</v>
      </c>
      <c r="L171" s="23">
        <v>35</v>
      </c>
      <c r="M171" s="10">
        <f t="shared" si="6"/>
        <v>3</v>
      </c>
      <c r="N171" s="23">
        <v>1</v>
      </c>
      <c r="O171" s="10">
        <f t="shared" si="7"/>
        <v>2</v>
      </c>
      <c r="P171" s="23">
        <v>4</v>
      </c>
      <c r="Q171" s="23">
        <v>8</v>
      </c>
      <c r="R171" s="10">
        <f t="shared" si="8"/>
        <v>2</v>
      </c>
      <c r="S171" s="23">
        <v>2</v>
      </c>
      <c r="T171" s="23">
        <v>3</v>
      </c>
      <c r="U171" s="23">
        <v>1</v>
      </c>
      <c r="V171" s="23">
        <v>2</v>
      </c>
      <c r="W171" s="10" t="s">
        <v>617</v>
      </c>
      <c r="X171" s="10" t="s">
        <v>618</v>
      </c>
      <c r="Y171" s="10">
        <v>3</v>
      </c>
      <c r="AA171" s="10">
        <v>2</v>
      </c>
      <c r="AC171" s="10">
        <v>3</v>
      </c>
      <c r="AD171" s="10" t="s">
        <v>619</v>
      </c>
      <c r="AE171" s="10">
        <v>2</v>
      </c>
      <c r="AF171" s="10">
        <v>2</v>
      </c>
      <c r="AG171" s="10" t="s">
        <v>620</v>
      </c>
      <c r="AH171" s="22"/>
      <c r="AL171" s="10">
        <v>2</v>
      </c>
      <c r="AN171" s="10" t="s">
        <v>621</v>
      </c>
      <c r="AP171" s="10" t="s">
        <v>622</v>
      </c>
      <c r="AQ171" s="10">
        <v>1</v>
      </c>
      <c r="AS171" s="10">
        <v>1</v>
      </c>
      <c r="AT171" s="10">
        <v>1</v>
      </c>
      <c r="AV171" s="10" t="s">
        <v>623</v>
      </c>
    </row>
    <row r="172" spans="1:46" s="10" customFormat="1" ht="54">
      <c r="A172" s="10">
        <v>169</v>
      </c>
      <c r="B172" s="21" t="s">
        <v>605</v>
      </c>
      <c r="C172" s="21">
        <v>6</v>
      </c>
      <c r="E172" s="10" t="s">
        <v>733</v>
      </c>
      <c r="F172" s="10" t="s">
        <v>733</v>
      </c>
      <c r="I172" s="10">
        <v>55</v>
      </c>
      <c r="J172" s="10">
        <v>3</v>
      </c>
      <c r="K172" s="10">
        <v>1</v>
      </c>
      <c r="L172" s="23">
        <v>35</v>
      </c>
      <c r="M172" s="10">
        <f t="shared" si="6"/>
        <v>3</v>
      </c>
      <c r="N172" s="23">
        <v>1</v>
      </c>
      <c r="O172" s="10">
        <f t="shared" si="7"/>
        <v>2</v>
      </c>
      <c r="P172" s="23">
        <v>3</v>
      </c>
      <c r="Q172" s="23">
        <v>9</v>
      </c>
      <c r="R172" s="10">
        <f t="shared" si="8"/>
        <v>2</v>
      </c>
      <c r="S172" s="23">
        <v>1</v>
      </c>
      <c r="T172" s="23">
        <v>3</v>
      </c>
      <c r="U172" s="23">
        <v>1</v>
      </c>
      <c r="V172" s="23">
        <v>1</v>
      </c>
      <c r="X172" s="10" t="s">
        <v>624</v>
      </c>
      <c r="Y172" s="10">
        <v>3</v>
      </c>
      <c r="Z172" s="10" t="s">
        <v>625</v>
      </c>
      <c r="AA172" s="10">
        <v>2</v>
      </c>
      <c r="AC172" s="10">
        <v>3</v>
      </c>
      <c r="AD172" s="10" t="s">
        <v>626</v>
      </c>
      <c r="AE172" s="10">
        <v>2</v>
      </c>
      <c r="AF172" s="10">
        <v>1</v>
      </c>
      <c r="AH172" s="22"/>
      <c r="AL172" s="10">
        <v>2</v>
      </c>
      <c r="AP172" s="10" t="s">
        <v>755</v>
      </c>
      <c r="AQ172" s="10">
        <v>1</v>
      </c>
      <c r="AS172" s="10">
        <v>2</v>
      </c>
      <c r="AT172" s="10">
        <v>1</v>
      </c>
    </row>
    <row r="173" spans="1:48" s="10" customFormat="1" ht="94.5">
      <c r="A173" s="10">
        <v>170</v>
      </c>
      <c r="B173" s="21" t="s">
        <v>605</v>
      </c>
      <c r="C173" s="21">
        <v>7</v>
      </c>
      <c r="D173" s="10">
        <v>12</v>
      </c>
      <c r="E173" s="10" t="s">
        <v>733</v>
      </c>
      <c r="F173" s="10" t="s">
        <v>733</v>
      </c>
      <c r="I173" s="10">
        <v>68</v>
      </c>
      <c r="J173" s="10">
        <v>4</v>
      </c>
      <c r="K173" s="10">
        <v>1</v>
      </c>
      <c r="L173" s="23">
        <v>35</v>
      </c>
      <c r="M173" s="10">
        <f t="shared" si="6"/>
        <v>3</v>
      </c>
      <c r="N173" s="23">
        <v>2</v>
      </c>
      <c r="O173" s="10">
        <f t="shared" si="7"/>
        <v>4</v>
      </c>
      <c r="P173" s="23">
        <v>4</v>
      </c>
      <c r="Q173" s="23">
        <v>8</v>
      </c>
      <c r="R173" s="10">
        <f t="shared" si="8"/>
        <v>2</v>
      </c>
      <c r="S173" s="23">
        <v>2</v>
      </c>
      <c r="T173" s="23">
        <v>2</v>
      </c>
      <c r="U173" s="23">
        <v>2</v>
      </c>
      <c r="V173" s="23">
        <v>1</v>
      </c>
      <c r="X173" s="10" t="s">
        <v>627</v>
      </c>
      <c r="Y173" s="10">
        <v>1</v>
      </c>
      <c r="AA173" s="10">
        <v>1</v>
      </c>
      <c r="AB173" s="10" t="s">
        <v>628</v>
      </c>
      <c r="AC173" s="10">
        <v>2</v>
      </c>
      <c r="AE173" s="10">
        <v>1</v>
      </c>
      <c r="AF173" s="10">
        <v>2</v>
      </c>
      <c r="AG173" s="10" t="s">
        <v>629</v>
      </c>
      <c r="AH173" s="22"/>
      <c r="AL173" s="10">
        <v>1</v>
      </c>
      <c r="AM173" s="10">
        <v>1</v>
      </c>
      <c r="AP173" s="10" t="s">
        <v>102</v>
      </c>
      <c r="AQ173" s="10">
        <v>2</v>
      </c>
      <c r="AR173" s="10" t="s">
        <v>1699</v>
      </c>
      <c r="AS173" s="10">
        <v>1</v>
      </c>
      <c r="AT173" s="10">
        <v>3</v>
      </c>
      <c r="AU173" s="10" t="s">
        <v>630</v>
      </c>
      <c r="AV173" s="10" t="s">
        <v>631</v>
      </c>
    </row>
    <row r="174" spans="1:46" s="10" customFormat="1" ht="27">
      <c r="A174" s="10">
        <v>171</v>
      </c>
      <c r="B174" s="21" t="s">
        <v>605</v>
      </c>
      <c r="C174" s="21">
        <v>8</v>
      </c>
      <c r="D174" s="10" t="s">
        <v>632</v>
      </c>
      <c r="E174" s="10" t="s">
        <v>633</v>
      </c>
      <c r="F174" s="10" t="s">
        <v>633</v>
      </c>
      <c r="I174" s="10">
        <v>53</v>
      </c>
      <c r="J174" s="10">
        <v>3</v>
      </c>
      <c r="K174" s="10">
        <v>1</v>
      </c>
      <c r="L174" s="23">
        <v>35</v>
      </c>
      <c r="M174" s="10">
        <f t="shared" si="6"/>
        <v>3</v>
      </c>
      <c r="N174" s="23">
        <v>1</v>
      </c>
      <c r="O174" s="10">
        <f t="shared" si="7"/>
        <v>2</v>
      </c>
      <c r="P174" s="23">
        <v>3</v>
      </c>
      <c r="Q174" s="23">
        <v>5.5</v>
      </c>
      <c r="R174" s="10">
        <f t="shared" si="8"/>
        <v>2</v>
      </c>
      <c r="S174" s="23">
        <v>1</v>
      </c>
      <c r="T174" s="23">
        <v>2</v>
      </c>
      <c r="U174" s="23">
        <v>1</v>
      </c>
      <c r="V174" s="23">
        <v>1</v>
      </c>
      <c r="X174" s="10" t="s">
        <v>76</v>
      </c>
      <c r="Y174" s="10">
        <v>3</v>
      </c>
      <c r="AA174" s="10">
        <v>1</v>
      </c>
      <c r="AB174" s="10" t="s">
        <v>634</v>
      </c>
      <c r="AC174" s="10">
        <v>2</v>
      </c>
      <c r="AE174" s="10">
        <v>2</v>
      </c>
      <c r="AF174" s="10">
        <v>1</v>
      </c>
      <c r="AH174" s="22"/>
      <c r="AL174" s="10">
        <v>2</v>
      </c>
      <c r="AP174" s="10" t="s">
        <v>635</v>
      </c>
      <c r="AQ174" s="10">
        <v>3</v>
      </c>
      <c r="AS174" s="10">
        <v>2</v>
      </c>
      <c r="AT174" s="10">
        <v>3</v>
      </c>
    </row>
    <row r="175" spans="1:46" s="10" customFormat="1" ht="94.5">
      <c r="A175" s="10">
        <v>172</v>
      </c>
      <c r="B175" s="21" t="s">
        <v>605</v>
      </c>
      <c r="C175" s="21">
        <v>9</v>
      </c>
      <c r="D175" s="10">
        <v>17</v>
      </c>
      <c r="E175" s="10" t="s">
        <v>733</v>
      </c>
      <c r="F175" s="10" t="s">
        <v>733</v>
      </c>
      <c r="I175" s="10">
        <v>58</v>
      </c>
      <c r="J175" s="10">
        <v>3</v>
      </c>
      <c r="K175" s="10">
        <v>1</v>
      </c>
      <c r="L175" s="23">
        <v>38</v>
      </c>
      <c r="M175" s="10">
        <f t="shared" si="6"/>
        <v>3</v>
      </c>
      <c r="N175" s="23">
        <v>1.5</v>
      </c>
      <c r="O175" s="10">
        <f t="shared" si="7"/>
        <v>3</v>
      </c>
      <c r="P175" s="23">
        <v>8</v>
      </c>
      <c r="Q175" s="23">
        <v>12.5</v>
      </c>
      <c r="R175" s="10">
        <f t="shared" si="8"/>
        <v>3</v>
      </c>
      <c r="S175" s="23">
        <v>1</v>
      </c>
      <c r="T175" s="23">
        <v>2</v>
      </c>
      <c r="U175" s="23">
        <v>3</v>
      </c>
      <c r="V175" s="23">
        <v>1</v>
      </c>
      <c r="X175" s="10" t="s">
        <v>636</v>
      </c>
      <c r="Y175" s="10">
        <v>3</v>
      </c>
      <c r="Z175" s="10" t="s">
        <v>637</v>
      </c>
      <c r="AA175" s="10">
        <v>1</v>
      </c>
      <c r="AB175" s="10" t="s">
        <v>638</v>
      </c>
      <c r="AC175" s="10">
        <v>2</v>
      </c>
      <c r="AD175" s="10" t="s">
        <v>639</v>
      </c>
      <c r="AE175" s="10">
        <v>1</v>
      </c>
      <c r="AF175" s="10">
        <v>1</v>
      </c>
      <c r="AG175" s="10" t="s">
        <v>640</v>
      </c>
      <c r="AH175" s="22"/>
      <c r="AN175" s="10" t="s">
        <v>641</v>
      </c>
      <c r="AP175" s="10" t="s">
        <v>642</v>
      </c>
      <c r="AQ175" s="10">
        <v>3</v>
      </c>
      <c r="AS175" s="10">
        <v>1</v>
      </c>
      <c r="AT175" s="10">
        <v>3</v>
      </c>
    </row>
    <row r="176" spans="1:48" s="10" customFormat="1" ht="27">
      <c r="A176" s="10">
        <v>173</v>
      </c>
      <c r="B176" s="21" t="s">
        <v>605</v>
      </c>
      <c r="C176" s="21">
        <v>10</v>
      </c>
      <c r="E176" s="10" t="s">
        <v>733</v>
      </c>
      <c r="F176" s="10" t="s">
        <v>733</v>
      </c>
      <c r="I176" s="10">
        <v>60</v>
      </c>
      <c r="J176" s="10">
        <v>4</v>
      </c>
      <c r="K176" s="10">
        <v>1</v>
      </c>
      <c r="L176" s="23">
        <v>35</v>
      </c>
      <c r="M176" s="10">
        <f t="shared" si="6"/>
        <v>3</v>
      </c>
      <c r="N176" s="23">
        <v>1</v>
      </c>
      <c r="O176" s="10">
        <f t="shared" si="7"/>
        <v>2</v>
      </c>
      <c r="P176" s="23">
        <v>2</v>
      </c>
      <c r="Q176" s="23">
        <v>6</v>
      </c>
      <c r="R176" s="10">
        <f t="shared" si="8"/>
        <v>2</v>
      </c>
      <c r="S176" s="23">
        <v>1</v>
      </c>
      <c r="T176" s="23">
        <v>2</v>
      </c>
      <c r="U176" s="23">
        <v>1</v>
      </c>
      <c r="V176" s="23">
        <v>1</v>
      </c>
      <c r="X176" s="10" t="s">
        <v>643</v>
      </c>
      <c r="Y176" s="10">
        <v>2</v>
      </c>
      <c r="Z176" s="10" t="s">
        <v>644</v>
      </c>
      <c r="AA176" s="10">
        <v>2</v>
      </c>
      <c r="AC176" s="10">
        <v>3</v>
      </c>
      <c r="AD176" s="10" t="s">
        <v>645</v>
      </c>
      <c r="AE176" s="10">
        <v>3</v>
      </c>
      <c r="AF176" s="10">
        <v>2</v>
      </c>
      <c r="AG176" s="10" t="s">
        <v>646</v>
      </c>
      <c r="AH176" s="22"/>
      <c r="AL176" s="10">
        <v>2</v>
      </c>
      <c r="AP176" s="10" t="s">
        <v>647</v>
      </c>
      <c r="AQ176" s="10">
        <v>2</v>
      </c>
      <c r="AR176" s="10" t="s">
        <v>648</v>
      </c>
      <c r="AS176" s="10">
        <v>1</v>
      </c>
      <c r="AT176" s="10">
        <v>1</v>
      </c>
      <c r="AV176" s="10" t="s">
        <v>649</v>
      </c>
    </row>
    <row r="177" spans="1:48" s="10" customFormat="1" ht="54">
      <c r="A177" s="10">
        <v>174</v>
      </c>
      <c r="B177" s="21" t="s">
        <v>605</v>
      </c>
      <c r="C177" s="21">
        <v>11</v>
      </c>
      <c r="D177" s="10">
        <v>9</v>
      </c>
      <c r="E177" s="10" t="s">
        <v>733</v>
      </c>
      <c r="F177" s="10" t="s">
        <v>733</v>
      </c>
      <c r="I177" s="10">
        <v>51</v>
      </c>
      <c r="J177" s="10">
        <v>3</v>
      </c>
      <c r="K177" s="10">
        <v>1</v>
      </c>
      <c r="L177" s="23">
        <v>35</v>
      </c>
      <c r="M177" s="10">
        <f t="shared" si="6"/>
        <v>3</v>
      </c>
      <c r="N177" s="23">
        <v>1</v>
      </c>
      <c r="O177" s="10">
        <f t="shared" si="7"/>
        <v>2</v>
      </c>
      <c r="P177" s="23">
        <v>3</v>
      </c>
      <c r="Q177" s="23">
        <v>6</v>
      </c>
      <c r="R177" s="10">
        <f t="shared" si="8"/>
        <v>2</v>
      </c>
      <c r="S177" s="23">
        <v>1</v>
      </c>
      <c r="T177" s="23">
        <v>2</v>
      </c>
      <c r="U177" s="23">
        <v>1</v>
      </c>
      <c r="V177" s="23">
        <v>1</v>
      </c>
      <c r="X177" s="10" t="s">
        <v>650</v>
      </c>
      <c r="Y177" s="10">
        <v>2</v>
      </c>
      <c r="Z177" s="10" t="s">
        <v>651</v>
      </c>
      <c r="AA177" s="10">
        <v>1</v>
      </c>
      <c r="AB177" s="10" t="s">
        <v>652</v>
      </c>
      <c r="AC177" s="10">
        <v>3</v>
      </c>
      <c r="AD177" s="10" t="s">
        <v>653</v>
      </c>
      <c r="AE177" s="10">
        <v>2</v>
      </c>
      <c r="AF177" s="10">
        <v>2</v>
      </c>
      <c r="AH177" s="22"/>
      <c r="AM177" s="10">
        <v>1</v>
      </c>
      <c r="AN177" s="10" t="s">
        <v>654</v>
      </c>
      <c r="AP177" s="10" t="s">
        <v>29</v>
      </c>
      <c r="AQ177" s="10">
        <v>3</v>
      </c>
      <c r="AS177" s="10">
        <v>1</v>
      </c>
      <c r="AT177" s="10">
        <v>2</v>
      </c>
      <c r="AU177" s="10" t="s">
        <v>655</v>
      </c>
      <c r="AV177" s="10" t="s">
        <v>656</v>
      </c>
    </row>
    <row r="178" spans="1:46" s="10" customFormat="1" ht="13.5">
      <c r="A178" s="10">
        <v>175</v>
      </c>
      <c r="B178" s="21" t="s">
        <v>605</v>
      </c>
      <c r="C178" s="21">
        <v>12</v>
      </c>
      <c r="E178" s="10" t="s">
        <v>140</v>
      </c>
      <c r="F178" s="10" t="s">
        <v>771</v>
      </c>
      <c r="G178" s="10" t="s">
        <v>832</v>
      </c>
      <c r="I178" s="10">
        <v>60</v>
      </c>
      <c r="J178" s="10">
        <v>4</v>
      </c>
      <c r="K178" s="10">
        <v>1</v>
      </c>
      <c r="L178" s="23">
        <v>35</v>
      </c>
      <c r="M178" s="10">
        <f t="shared" si="6"/>
        <v>3</v>
      </c>
      <c r="N178" s="10">
        <f>40/60</f>
        <v>0.6666666666666666</v>
      </c>
      <c r="O178" s="10">
        <f t="shared" si="7"/>
        <v>1</v>
      </c>
      <c r="P178" s="23">
        <v>1</v>
      </c>
      <c r="Q178" s="23">
        <v>2</v>
      </c>
      <c r="R178" s="10">
        <f t="shared" si="8"/>
        <v>1</v>
      </c>
      <c r="S178" s="23">
        <v>1</v>
      </c>
      <c r="T178" s="23">
        <v>3</v>
      </c>
      <c r="U178" s="23">
        <v>1</v>
      </c>
      <c r="V178" s="23">
        <v>1</v>
      </c>
      <c r="Y178" s="10">
        <v>3</v>
      </c>
      <c r="AA178" s="10">
        <v>3</v>
      </c>
      <c r="AC178" s="10">
        <v>2</v>
      </c>
      <c r="AE178" s="10">
        <v>1</v>
      </c>
      <c r="AF178" s="10">
        <v>1</v>
      </c>
      <c r="AH178" s="22"/>
      <c r="AM178" s="10">
        <v>2</v>
      </c>
      <c r="AQ178" s="10">
        <v>2</v>
      </c>
      <c r="AS178" s="10">
        <v>2</v>
      </c>
      <c r="AT178" s="10">
        <v>1</v>
      </c>
    </row>
    <row r="179" spans="1:46" s="10" customFormat="1" ht="27">
      <c r="A179" s="10">
        <v>176</v>
      </c>
      <c r="B179" s="21" t="s">
        <v>605</v>
      </c>
      <c r="C179" s="21">
        <v>13</v>
      </c>
      <c r="E179" s="10" t="s">
        <v>36</v>
      </c>
      <c r="F179" s="10" t="s">
        <v>36</v>
      </c>
      <c r="I179" s="10">
        <v>60</v>
      </c>
      <c r="J179" s="10">
        <v>4</v>
      </c>
      <c r="K179" s="10">
        <v>1</v>
      </c>
      <c r="L179" s="23">
        <v>35</v>
      </c>
      <c r="M179" s="10">
        <f t="shared" si="6"/>
        <v>3</v>
      </c>
      <c r="N179" s="23">
        <v>1</v>
      </c>
      <c r="O179" s="10">
        <f t="shared" si="7"/>
        <v>2</v>
      </c>
      <c r="P179" s="23">
        <v>1</v>
      </c>
      <c r="Q179" s="23">
        <v>1.5</v>
      </c>
      <c r="R179" s="10">
        <f t="shared" si="8"/>
        <v>1</v>
      </c>
      <c r="S179" s="23">
        <v>2</v>
      </c>
      <c r="T179" s="23">
        <v>3</v>
      </c>
      <c r="U179" s="23">
        <v>2</v>
      </c>
      <c r="V179" s="23">
        <v>1</v>
      </c>
      <c r="X179" s="10" t="s">
        <v>657</v>
      </c>
      <c r="Y179" s="10">
        <v>3</v>
      </c>
      <c r="AA179" s="10">
        <v>2</v>
      </c>
      <c r="AC179" s="10">
        <v>3</v>
      </c>
      <c r="AD179" s="10" t="s">
        <v>658</v>
      </c>
      <c r="AE179" s="10">
        <v>3</v>
      </c>
      <c r="AF179" s="10">
        <v>2</v>
      </c>
      <c r="AH179" s="22"/>
      <c r="AI179" s="12"/>
      <c r="AL179" s="10">
        <v>2</v>
      </c>
      <c r="AM179" s="10">
        <v>3</v>
      </c>
      <c r="AQ179" s="10">
        <v>1</v>
      </c>
      <c r="AS179" s="10">
        <v>1</v>
      </c>
      <c r="AT179" s="10">
        <v>1</v>
      </c>
    </row>
    <row r="180" spans="1:48" s="10" customFormat="1" ht="27">
      <c r="A180" s="10">
        <v>177</v>
      </c>
      <c r="B180" s="21" t="s">
        <v>605</v>
      </c>
      <c r="C180" s="21">
        <v>14</v>
      </c>
      <c r="L180" s="23">
        <v>38</v>
      </c>
      <c r="M180" s="10">
        <f t="shared" si="6"/>
        <v>3</v>
      </c>
      <c r="N180" s="23">
        <v>1</v>
      </c>
      <c r="O180" s="10">
        <f t="shared" si="7"/>
        <v>2</v>
      </c>
      <c r="P180" s="23">
        <v>2</v>
      </c>
      <c r="R180" s="10">
        <f t="shared" si="8"/>
      </c>
      <c r="S180" s="23">
        <v>1</v>
      </c>
      <c r="T180" s="23">
        <v>2</v>
      </c>
      <c r="U180" s="23">
        <v>1</v>
      </c>
      <c r="V180" s="23">
        <v>2</v>
      </c>
      <c r="W180" s="10" t="s">
        <v>659</v>
      </c>
      <c r="X180" s="10" t="s">
        <v>660</v>
      </c>
      <c r="Z180" s="10" t="s">
        <v>661</v>
      </c>
      <c r="AA180" s="10">
        <v>2</v>
      </c>
      <c r="AC180" s="10">
        <v>3</v>
      </c>
      <c r="AD180" s="10" t="s">
        <v>662</v>
      </c>
      <c r="AE180" s="10">
        <v>2</v>
      </c>
      <c r="AF180" s="10">
        <v>2</v>
      </c>
      <c r="AH180" s="22"/>
      <c r="AL180" s="10">
        <v>2</v>
      </c>
      <c r="AQ180" s="10">
        <v>1</v>
      </c>
      <c r="AS180" s="10">
        <v>1</v>
      </c>
      <c r="AT180" s="10">
        <v>1</v>
      </c>
      <c r="AV180" s="10" t="s">
        <v>663</v>
      </c>
    </row>
    <row r="181" spans="1:47" s="10" customFormat="1" ht="27">
      <c r="A181" s="10">
        <v>178</v>
      </c>
      <c r="B181" s="21" t="s">
        <v>605</v>
      </c>
      <c r="C181" s="21">
        <v>15</v>
      </c>
      <c r="L181" s="23">
        <v>30</v>
      </c>
      <c r="M181" s="10">
        <f t="shared" si="6"/>
        <v>2</v>
      </c>
      <c r="N181" s="23">
        <v>1</v>
      </c>
      <c r="O181" s="10">
        <f t="shared" si="7"/>
        <v>2</v>
      </c>
      <c r="P181" s="23">
        <v>1</v>
      </c>
      <c r="Q181" s="23">
        <v>7.5</v>
      </c>
      <c r="R181" s="10">
        <f t="shared" si="8"/>
        <v>2</v>
      </c>
      <c r="S181" s="23">
        <v>1</v>
      </c>
      <c r="T181" s="23">
        <v>1</v>
      </c>
      <c r="U181" s="23">
        <v>1</v>
      </c>
      <c r="V181" s="23">
        <v>1</v>
      </c>
      <c r="X181" s="10" t="s">
        <v>76</v>
      </c>
      <c r="Y181" s="10">
        <v>3</v>
      </c>
      <c r="AA181" s="10">
        <v>3</v>
      </c>
      <c r="AB181" s="10" t="s">
        <v>664</v>
      </c>
      <c r="AC181" s="10">
        <v>2</v>
      </c>
      <c r="AE181" s="10">
        <v>1</v>
      </c>
      <c r="AF181" s="10">
        <v>1</v>
      </c>
      <c r="AH181" s="22"/>
      <c r="AL181" s="10">
        <v>2</v>
      </c>
      <c r="AN181" s="10" t="s">
        <v>665</v>
      </c>
      <c r="AP181" s="10" t="s">
        <v>666</v>
      </c>
      <c r="AQ181" s="10">
        <v>1</v>
      </c>
      <c r="AS181" s="10">
        <v>1</v>
      </c>
      <c r="AT181" s="10">
        <v>1</v>
      </c>
      <c r="AU181" s="10" t="s">
        <v>667</v>
      </c>
    </row>
    <row r="182" spans="1:48" s="10" customFormat="1" ht="67.5">
      <c r="A182" s="10">
        <v>179</v>
      </c>
      <c r="B182" s="21" t="s">
        <v>605</v>
      </c>
      <c r="C182" s="21">
        <v>16</v>
      </c>
      <c r="D182" s="10">
        <v>7</v>
      </c>
      <c r="E182" s="10" t="s">
        <v>733</v>
      </c>
      <c r="F182" s="10" t="s">
        <v>733</v>
      </c>
      <c r="I182" s="10">
        <v>63</v>
      </c>
      <c r="J182" s="10">
        <v>4</v>
      </c>
      <c r="K182" s="10">
        <v>2</v>
      </c>
      <c r="L182" s="23">
        <v>35</v>
      </c>
      <c r="M182" s="10">
        <f t="shared" si="6"/>
        <v>3</v>
      </c>
      <c r="N182" s="23">
        <f>90/60</f>
        <v>1.5</v>
      </c>
      <c r="O182" s="10">
        <f t="shared" si="7"/>
        <v>3</v>
      </c>
      <c r="P182" s="23">
        <v>1</v>
      </c>
      <c r="Q182" s="23">
        <v>3</v>
      </c>
      <c r="R182" s="10">
        <f t="shared" si="8"/>
        <v>1</v>
      </c>
      <c r="S182" s="23">
        <v>1</v>
      </c>
      <c r="T182" s="23">
        <v>1</v>
      </c>
      <c r="U182" s="23">
        <v>2</v>
      </c>
      <c r="V182" s="23">
        <v>2</v>
      </c>
      <c r="W182" s="23">
        <v>19</v>
      </c>
      <c r="X182" s="10" t="s">
        <v>668</v>
      </c>
      <c r="Y182" s="10">
        <v>2</v>
      </c>
      <c r="Z182" s="10" t="s">
        <v>368</v>
      </c>
      <c r="AA182" s="10">
        <v>3</v>
      </c>
      <c r="AB182" s="10" t="s">
        <v>669</v>
      </c>
      <c r="AC182" s="10">
        <v>3</v>
      </c>
      <c r="AD182" s="10" t="s">
        <v>670</v>
      </c>
      <c r="AE182" s="10">
        <v>3</v>
      </c>
      <c r="AF182" s="10">
        <v>2</v>
      </c>
      <c r="AG182" s="10" t="s">
        <v>671</v>
      </c>
      <c r="AH182" s="22"/>
      <c r="AN182" s="10" t="s">
        <v>672</v>
      </c>
      <c r="AP182" s="10" t="s">
        <v>672</v>
      </c>
      <c r="AS182" s="10">
        <v>3</v>
      </c>
      <c r="AT182" s="10">
        <v>2</v>
      </c>
      <c r="AU182" s="10" t="s">
        <v>673</v>
      </c>
      <c r="AV182" s="10" t="s">
        <v>674</v>
      </c>
    </row>
    <row r="183" spans="1:46" s="10" customFormat="1" ht="162">
      <c r="A183" s="10">
        <v>181</v>
      </c>
      <c r="B183" s="21" t="s">
        <v>605</v>
      </c>
      <c r="C183" s="21">
        <v>18</v>
      </c>
      <c r="E183" s="10" t="s">
        <v>36</v>
      </c>
      <c r="F183" s="10" t="s">
        <v>36</v>
      </c>
      <c r="I183" s="10">
        <v>65</v>
      </c>
      <c r="J183" s="10">
        <v>4</v>
      </c>
      <c r="K183" s="10">
        <v>1</v>
      </c>
      <c r="L183" s="23">
        <v>35</v>
      </c>
      <c r="M183" s="10">
        <f t="shared" si="6"/>
        <v>3</v>
      </c>
      <c r="N183" s="23">
        <v>1.5</v>
      </c>
      <c r="O183" s="10">
        <f t="shared" si="7"/>
        <v>3</v>
      </c>
      <c r="P183" s="23">
        <v>3</v>
      </c>
      <c r="Q183" s="23">
        <v>10</v>
      </c>
      <c r="R183" s="10">
        <f t="shared" si="8"/>
        <v>3</v>
      </c>
      <c r="S183" s="23">
        <v>1</v>
      </c>
      <c r="T183" s="23">
        <v>3</v>
      </c>
      <c r="U183" s="23">
        <v>2</v>
      </c>
      <c r="V183" s="23">
        <v>1</v>
      </c>
      <c r="X183" s="10" t="s">
        <v>675</v>
      </c>
      <c r="Y183" s="10">
        <v>3</v>
      </c>
      <c r="AA183" s="10">
        <v>1</v>
      </c>
      <c r="AC183" s="10">
        <v>2</v>
      </c>
      <c r="AE183" s="10">
        <v>1</v>
      </c>
      <c r="AF183" s="10">
        <v>1</v>
      </c>
      <c r="AH183" s="22"/>
      <c r="AL183" s="10">
        <v>1</v>
      </c>
      <c r="AP183" s="10" t="s">
        <v>125</v>
      </c>
      <c r="AQ183" s="10">
        <v>2</v>
      </c>
      <c r="AR183" s="10" t="s">
        <v>1681</v>
      </c>
      <c r="AS183" s="10">
        <v>3</v>
      </c>
      <c r="AT183" s="10">
        <v>1</v>
      </c>
    </row>
    <row r="184" spans="1:48" s="10" customFormat="1" ht="67.5">
      <c r="A184" s="10">
        <v>182</v>
      </c>
      <c r="B184" s="21" t="s">
        <v>676</v>
      </c>
      <c r="C184" s="21">
        <v>1</v>
      </c>
      <c r="D184" s="10">
        <v>1</v>
      </c>
      <c r="E184" s="10" t="s">
        <v>36</v>
      </c>
      <c r="F184" s="10" t="s">
        <v>36</v>
      </c>
      <c r="I184" s="10">
        <v>77</v>
      </c>
      <c r="J184" s="10">
        <v>5</v>
      </c>
      <c r="K184" s="10">
        <v>1</v>
      </c>
      <c r="L184" s="23">
        <v>32.5</v>
      </c>
      <c r="M184" s="10">
        <f t="shared" si="6"/>
        <v>2</v>
      </c>
      <c r="N184" s="10">
        <f>82.5/60</f>
        <v>1.375</v>
      </c>
      <c r="O184" s="10">
        <f t="shared" si="7"/>
        <v>2</v>
      </c>
      <c r="P184" s="23">
        <v>6</v>
      </c>
      <c r="Q184" s="23">
        <v>8</v>
      </c>
      <c r="R184" s="10">
        <f t="shared" si="8"/>
        <v>2</v>
      </c>
      <c r="S184" s="23">
        <v>2</v>
      </c>
      <c r="T184" s="23">
        <v>2</v>
      </c>
      <c r="U184" s="23">
        <v>1</v>
      </c>
      <c r="V184" s="23">
        <v>1</v>
      </c>
      <c r="X184" s="10" t="s">
        <v>677</v>
      </c>
      <c r="Y184" s="10">
        <v>1</v>
      </c>
      <c r="Z184" s="10" t="s">
        <v>678</v>
      </c>
      <c r="AA184" s="10">
        <v>1</v>
      </c>
      <c r="AB184" s="10" t="s">
        <v>679</v>
      </c>
      <c r="AC184" s="10">
        <v>2</v>
      </c>
      <c r="AD184" s="10" t="s">
        <v>680</v>
      </c>
      <c r="AE184" s="10">
        <v>1</v>
      </c>
      <c r="AF184" s="10">
        <v>1</v>
      </c>
      <c r="AG184" s="10" t="s">
        <v>681</v>
      </c>
      <c r="AH184" s="22">
        <v>1</v>
      </c>
      <c r="AJ184" s="10">
        <v>1</v>
      </c>
      <c r="AK184" s="10" t="s">
        <v>682</v>
      </c>
      <c r="AL184" s="10">
        <v>1</v>
      </c>
      <c r="AM184" s="10">
        <v>2</v>
      </c>
      <c r="AN184" s="10" t="s">
        <v>683</v>
      </c>
      <c r="AO184" s="10" t="s">
        <v>684</v>
      </c>
      <c r="AP184" s="10" t="s">
        <v>685</v>
      </c>
      <c r="AQ184" s="10">
        <v>2</v>
      </c>
      <c r="AR184" s="10" t="s">
        <v>686</v>
      </c>
      <c r="AS184" s="10">
        <v>1</v>
      </c>
      <c r="AT184" s="10">
        <v>2</v>
      </c>
      <c r="AU184" s="10" t="s">
        <v>687</v>
      </c>
      <c r="AV184" s="10" t="s">
        <v>688</v>
      </c>
    </row>
    <row r="185" spans="1:46" s="10" customFormat="1" ht="27">
      <c r="A185" s="10">
        <v>183</v>
      </c>
      <c r="B185" s="21" t="s">
        <v>689</v>
      </c>
      <c r="C185" s="21">
        <v>2</v>
      </c>
      <c r="D185" s="10">
        <v>1</v>
      </c>
      <c r="E185" s="10" t="s">
        <v>743</v>
      </c>
      <c r="F185" s="10" t="s">
        <v>743</v>
      </c>
      <c r="K185" s="10">
        <v>1</v>
      </c>
      <c r="L185" s="23">
        <v>30</v>
      </c>
      <c r="M185" s="10">
        <f t="shared" si="6"/>
        <v>2</v>
      </c>
      <c r="N185" s="23">
        <v>1.25</v>
      </c>
      <c r="O185" s="10">
        <f t="shared" si="7"/>
        <v>2</v>
      </c>
      <c r="P185" s="23">
        <v>1</v>
      </c>
      <c r="Q185" s="23">
        <v>3.5</v>
      </c>
      <c r="R185" s="10">
        <f t="shared" si="8"/>
        <v>1</v>
      </c>
      <c r="S185" s="23">
        <v>2</v>
      </c>
      <c r="T185" s="23">
        <v>2</v>
      </c>
      <c r="U185" s="23">
        <v>2</v>
      </c>
      <c r="V185" s="23">
        <v>1</v>
      </c>
      <c r="X185" s="10" t="s">
        <v>690</v>
      </c>
      <c r="Y185" s="10">
        <v>3</v>
      </c>
      <c r="AA185" s="10">
        <v>1</v>
      </c>
      <c r="AB185" s="10" t="s">
        <v>691</v>
      </c>
      <c r="AC185" s="10">
        <v>2</v>
      </c>
      <c r="AE185" s="10">
        <v>3</v>
      </c>
      <c r="AF185" s="10">
        <v>2</v>
      </c>
      <c r="AH185" s="22">
        <v>1</v>
      </c>
      <c r="AJ185" s="10">
        <v>2</v>
      </c>
      <c r="AL185" s="10">
        <v>1</v>
      </c>
      <c r="AQ185" s="10">
        <v>3</v>
      </c>
      <c r="AS185" s="10">
        <v>1</v>
      </c>
      <c r="AT185" s="10">
        <v>3</v>
      </c>
    </row>
    <row r="186" spans="1:46" s="10" customFormat="1" ht="81">
      <c r="A186" s="10">
        <v>184</v>
      </c>
      <c r="B186" s="21" t="s">
        <v>689</v>
      </c>
      <c r="C186" s="21">
        <v>3</v>
      </c>
      <c r="D186" s="10">
        <v>2</v>
      </c>
      <c r="E186" s="10" t="s">
        <v>733</v>
      </c>
      <c r="F186" s="10" t="s">
        <v>733</v>
      </c>
      <c r="I186" s="10">
        <v>51</v>
      </c>
      <c r="J186" s="10">
        <v>3</v>
      </c>
      <c r="K186" s="10">
        <v>2</v>
      </c>
      <c r="L186" s="23">
        <v>32.5</v>
      </c>
      <c r="M186" s="10">
        <f t="shared" si="6"/>
        <v>2</v>
      </c>
      <c r="N186" s="23">
        <v>0.3</v>
      </c>
      <c r="O186" s="10">
        <f t="shared" si="7"/>
        <v>1</v>
      </c>
      <c r="P186" s="23">
        <v>7</v>
      </c>
      <c r="Q186" s="23">
        <v>15</v>
      </c>
      <c r="R186" s="10">
        <f t="shared" si="8"/>
        <v>3</v>
      </c>
      <c r="S186" s="23">
        <v>2</v>
      </c>
      <c r="T186" s="23">
        <v>2</v>
      </c>
      <c r="U186" s="23">
        <v>1</v>
      </c>
      <c r="V186" s="23">
        <v>1</v>
      </c>
      <c r="X186" s="10" t="s">
        <v>692</v>
      </c>
      <c r="Y186" s="10">
        <v>1</v>
      </c>
      <c r="AA186" s="10">
        <v>1</v>
      </c>
      <c r="AB186" s="10" t="s">
        <v>693</v>
      </c>
      <c r="AC186" s="10">
        <v>3</v>
      </c>
      <c r="AE186" s="10">
        <v>1</v>
      </c>
      <c r="AF186" s="10">
        <v>2</v>
      </c>
      <c r="AG186" s="10" t="s">
        <v>1700</v>
      </c>
      <c r="AH186" s="22">
        <v>2</v>
      </c>
      <c r="AI186" s="10" t="s">
        <v>1701</v>
      </c>
      <c r="AJ186" s="10">
        <v>2</v>
      </c>
      <c r="AL186" s="10">
        <v>2</v>
      </c>
      <c r="AO186" s="10" t="s">
        <v>1702</v>
      </c>
      <c r="AP186" s="10" t="s">
        <v>102</v>
      </c>
      <c r="AQ186" s="10">
        <v>1</v>
      </c>
      <c r="AS186" s="10">
        <v>2</v>
      </c>
      <c r="AT186" s="10">
        <v>1</v>
      </c>
    </row>
    <row r="187" spans="1:46" s="10" customFormat="1" ht="40.5">
      <c r="A187" s="10">
        <v>185</v>
      </c>
      <c r="B187" s="21" t="s">
        <v>689</v>
      </c>
      <c r="C187" s="21">
        <v>4</v>
      </c>
      <c r="D187" s="10">
        <v>3</v>
      </c>
      <c r="E187" s="10" t="s">
        <v>733</v>
      </c>
      <c r="F187" s="10" t="s">
        <v>733</v>
      </c>
      <c r="I187" s="10">
        <v>51</v>
      </c>
      <c r="J187" s="10">
        <v>3</v>
      </c>
      <c r="K187" s="10">
        <v>1</v>
      </c>
      <c r="L187" s="23">
        <v>35</v>
      </c>
      <c r="M187" s="10">
        <f t="shared" si="6"/>
        <v>3</v>
      </c>
      <c r="N187" s="10">
        <f>40/60</f>
        <v>0.6666666666666666</v>
      </c>
      <c r="O187" s="10">
        <f t="shared" si="7"/>
        <v>1</v>
      </c>
      <c r="P187" s="23">
        <v>2</v>
      </c>
      <c r="Q187" s="23">
        <v>1</v>
      </c>
      <c r="R187" s="10">
        <f t="shared" si="8"/>
        <v>1</v>
      </c>
      <c r="S187" s="23">
        <v>3</v>
      </c>
      <c r="T187" s="23">
        <v>2</v>
      </c>
      <c r="U187" s="23">
        <v>1</v>
      </c>
      <c r="V187" s="23">
        <v>1</v>
      </c>
      <c r="X187" s="10" t="s">
        <v>1703</v>
      </c>
      <c r="Y187" s="10">
        <v>1</v>
      </c>
      <c r="AA187" s="10">
        <v>1</v>
      </c>
      <c r="AC187" s="10">
        <v>3</v>
      </c>
      <c r="AE187" s="10">
        <v>1</v>
      </c>
      <c r="AF187" s="10">
        <v>2</v>
      </c>
      <c r="AG187" s="10" t="s">
        <v>1704</v>
      </c>
      <c r="AH187" s="22">
        <v>3</v>
      </c>
      <c r="AJ187" s="10">
        <v>2</v>
      </c>
      <c r="AL187" s="10">
        <v>1</v>
      </c>
      <c r="AN187" s="10" t="s">
        <v>1705</v>
      </c>
      <c r="AQ187" s="10">
        <v>2</v>
      </c>
      <c r="AS187" s="10">
        <v>2</v>
      </c>
      <c r="AT187" s="10">
        <v>1</v>
      </c>
    </row>
    <row r="188" spans="1:46" s="10" customFormat="1" ht="13.5">
      <c r="A188" s="10">
        <v>186</v>
      </c>
      <c r="B188" s="21" t="s">
        <v>689</v>
      </c>
      <c r="C188" s="21">
        <v>5</v>
      </c>
      <c r="E188" s="10" t="s">
        <v>733</v>
      </c>
      <c r="F188" s="10" t="s">
        <v>733</v>
      </c>
      <c r="I188" s="10">
        <v>50</v>
      </c>
      <c r="J188" s="10">
        <v>3</v>
      </c>
      <c r="K188" s="10">
        <v>1</v>
      </c>
      <c r="L188" s="23">
        <v>35</v>
      </c>
      <c r="M188" s="10">
        <f t="shared" si="6"/>
        <v>3</v>
      </c>
      <c r="N188" s="23">
        <v>0.8</v>
      </c>
      <c r="O188" s="10">
        <f t="shared" si="7"/>
        <v>1</v>
      </c>
      <c r="P188" s="23">
        <v>2</v>
      </c>
      <c r="Q188" s="23">
        <v>4</v>
      </c>
      <c r="R188" s="10">
        <f t="shared" si="8"/>
        <v>1</v>
      </c>
      <c r="S188" s="23">
        <v>2</v>
      </c>
      <c r="T188" s="23">
        <v>2</v>
      </c>
      <c r="U188" s="23">
        <v>1</v>
      </c>
      <c r="V188" s="23">
        <v>1</v>
      </c>
      <c r="X188" s="10" t="s">
        <v>259</v>
      </c>
      <c r="Y188" s="10">
        <v>3</v>
      </c>
      <c r="AA188" s="10">
        <v>2</v>
      </c>
      <c r="AC188" s="10">
        <v>3</v>
      </c>
      <c r="AE188" s="10">
        <v>2</v>
      </c>
      <c r="AF188" s="10">
        <v>2</v>
      </c>
      <c r="AH188" s="22">
        <v>3</v>
      </c>
      <c r="AJ188" s="10">
        <v>2</v>
      </c>
      <c r="AL188" s="10">
        <v>2</v>
      </c>
      <c r="AP188" s="10" t="s">
        <v>1706</v>
      </c>
      <c r="AQ188" s="10">
        <v>3</v>
      </c>
      <c r="AS188" s="10">
        <v>1</v>
      </c>
      <c r="AT188" s="10">
        <v>1</v>
      </c>
    </row>
    <row r="189" spans="1:48" s="10" customFormat="1" ht="40.5">
      <c r="A189" s="10">
        <v>187</v>
      </c>
      <c r="B189" s="21" t="s">
        <v>689</v>
      </c>
      <c r="C189" s="21">
        <v>6</v>
      </c>
      <c r="E189" s="10" t="s">
        <v>733</v>
      </c>
      <c r="F189" s="10" t="s">
        <v>733</v>
      </c>
      <c r="I189" s="10">
        <v>42</v>
      </c>
      <c r="J189" s="10">
        <v>2</v>
      </c>
      <c r="K189" s="10">
        <v>1</v>
      </c>
      <c r="L189" s="23">
        <v>35</v>
      </c>
      <c r="M189" s="10">
        <f t="shared" si="6"/>
        <v>3</v>
      </c>
      <c r="N189" s="23">
        <v>0.7</v>
      </c>
      <c r="O189" s="10">
        <f t="shared" si="7"/>
        <v>1</v>
      </c>
      <c r="P189" s="23">
        <v>2</v>
      </c>
      <c r="Q189" s="23">
        <v>5</v>
      </c>
      <c r="R189" s="10">
        <f t="shared" si="8"/>
        <v>2</v>
      </c>
      <c r="S189" s="23">
        <v>2</v>
      </c>
      <c r="T189" s="23">
        <v>2</v>
      </c>
      <c r="U189" s="23">
        <v>1</v>
      </c>
      <c r="V189" s="23">
        <v>1</v>
      </c>
      <c r="X189" s="10" t="s">
        <v>1707</v>
      </c>
      <c r="Y189" s="10">
        <v>3</v>
      </c>
      <c r="AA189" s="10">
        <v>1</v>
      </c>
      <c r="AB189" s="10" t="s">
        <v>1708</v>
      </c>
      <c r="AC189" s="10">
        <v>3</v>
      </c>
      <c r="AD189" s="10" t="s">
        <v>1709</v>
      </c>
      <c r="AE189" s="10">
        <v>2</v>
      </c>
      <c r="AF189" s="10">
        <v>2</v>
      </c>
      <c r="AG189" s="10" t="s">
        <v>1710</v>
      </c>
      <c r="AH189" s="22">
        <v>2</v>
      </c>
      <c r="AJ189" s="10">
        <v>2</v>
      </c>
      <c r="AL189" s="10">
        <v>2</v>
      </c>
      <c r="AO189" s="10" t="s">
        <v>1682</v>
      </c>
      <c r="AP189" s="10" t="s">
        <v>755</v>
      </c>
      <c r="AQ189" s="10">
        <v>1</v>
      </c>
      <c r="AS189" s="10">
        <v>1</v>
      </c>
      <c r="AT189" s="10">
        <v>1</v>
      </c>
      <c r="AV189" s="10" t="s">
        <v>1711</v>
      </c>
    </row>
    <row r="190" spans="1:48" s="10" customFormat="1" ht="81">
      <c r="A190" s="10">
        <v>188</v>
      </c>
      <c r="B190" s="21" t="s">
        <v>689</v>
      </c>
      <c r="C190" s="21">
        <v>7</v>
      </c>
      <c r="E190" s="10" t="s">
        <v>771</v>
      </c>
      <c r="F190" s="10" t="s">
        <v>771</v>
      </c>
      <c r="I190" s="10">
        <v>52</v>
      </c>
      <c r="J190" s="10">
        <v>3</v>
      </c>
      <c r="K190" s="10">
        <v>1</v>
      </c>
      <c r="L190" s="23">
        <v>35</v>
      </c>
      <c r="M190" s="10">
        <f t="shared" si="6"/>
        <v>3</v>
      </c>
      <c r="N190" s="23">
        <v>0.5</v>
      </c>
      <c r="O190" s="10">
        <f t="shared" si="7"/>
        <v>1</v>
      </c>
      <c r="P190" s="23">
        <v>5</v>
      </c>
      <c r="Q190" s="23">
        <v>10</v>
      </c>
      <c r="R190" s="10">
        <f t="shared" si="8"/>
        <v>3</v>
      </c>
      <c r="S190" s="23">
        <v>1</v>
      </c>
      <c r="T190" s="23">
        <v>1</v>
      </c>
      <c r="U190" s="23">
        <v>1</v>
      </c>
      <c r="V190" s="23">
        <v>1</v>
      </c>
      <c r="W190" s="23"/>
      <c r="X190" s="10" t="s">
        <v>1712</v>
      </c>
      <c r="Y190" s="23">
        <v>3</v>
      </c>
      <c r="AA190" s="10">
        <v>2</v>
      </c>
      <c r="AB190" s="10" t="s">
        <v>1713</v>
      </c>
      <c r="AC190" s="10">
        <v>3</v>
      </c>
      <c r="AD190" s="10" t="s">
        <v>349</v>
      </c>
      <c r="AE190" s="10">
        <v>2</v>
      </c>
      <c r="AF190" s="10">
        <v>1</v>
      </c>
      <c r="AG190" s="10" t="s">
        <v>1714</v>
      </c>
      <c r="AH190" s="22">
        <v>2</v>
      </c>
      <c r="AI190" s="10" t="s">
        <v>1715</v>
      </c>
      <c r="AJ190" s="10">
        <v>2</v>
      </c>
      <c r="AL190" s="10">
        <v>2</v>
      </c>
      <c r="AP190" s="10" t="s">
        <v>29</v>
      </c>
      <c r="AQ190" s="10">
        <v>3</v>
      </c>
      <c r="AS190" s="10">
        <v>1</v>
      </c>
      <c r="AT190" s="10">
        <v>1</v>
      </c>
      <c r="AU190" s="10" t="s">
        <v>1716</v>
      </c>
      <c r="AV190" s="10" t="s">
        <v>1717</v>
      </c>
    </row>
    <row r="191" spans="1:46" s="10" customFormat="1" ht="27">
      <c r="A191" s="10">
        <v>189</v>
      </c>
      <c r="B191" s="21" t="s">
        <v>1718</v>
      </c>
      <c r="C191" s="21">
        <v>1</v>
      </c>
      <c r="E191" s="10" t="s">
        <v>1719</v>
      </c>
      <c r="F191" s="10" t="s">
        <v>733</v>
      </c>
      <c r="G191" s="10" t="s">
        <v>1683</v>
      </c>
      <c r="H191" s="10" t="s">
        <v>151</v>
      </c>
      <c r="I191" s="10">
        <v>62</v>
      </c>
      <c r="J191" s="10">
        <v>4</v>
      </c>
      <c r="K191" s="10">
        <v>1</v>
      </c>
      <c r="L191" s="23">
        <v>22.5</v>
      </c>
      <c r="M191" s="10">
        <f t="shared" si="6"/>
        <v>1</v>
      </c>
      <c r="N191" s="23">
        <v>1.5</v>
      </c>
      <c r="O191" s="10">
        <f t="shared" si="7"/>
        <v>3</v>
      </c>
      <c r="P191" s="23">
        <v>3</v>
      </c>
      <c r="Q191" s="23">
        <v>5</v>
      </c>
      <c r="R191" s="10">
        <f t="shared" si="8"/>
        <v>2</v>
      </c>
      <c r="S191" s="23">
        <v>2</v>
      </c>
      <c r="T191" s="23">
        <v>1</v>
      </c>
      <c r="U191" s="23">
        <v>1</v>
      </c>
      <c r="V191" s="23">
        <v>1</v>
      </c>
      <c r="Y191" s="23">
        <v>2</v>
      </c>
      <c r="AA191" s="10">
        <v>3</v>
      </c>
      <c r="AC191" s="10">
        <v>2</v>
      </c>
      <c r="AE191" s="10">
        <v>2</v>
      </c>
      <c r="AF191" s="10">
        <v>1</v>
      </c>
      <c r="AH191" s="22"/>
      <c r="AJ191" s="10">
        <v>2</v>
      </c>
      <c r="AL191" s="10">
        <v>2</v>
      </c>
      <c r="AO191" s="10" t="s">
        <v>1720</v>
      </c>
      <c r="AP191" s="10" t="s">
        <v>755</v>
      </c>
      <c r="AQ191" s="10">
        <v>3</v>
      </c>
      <c r="AS191" s="10">
        <v>1</v>
      </c>
      <c r="AT191" s="10">
        <v>1</v>
      </c>
    </row>
    <row r="192" spans="1:46" s="10" customFormat="1" ht="13.5">
      <c r="A192" s="10">
        <v>190</v>
      </c>
      <c r="B192" s="21" t="s">
        <v>1721</v>
      </c>
      <c r="C192" s="21">
        <v>2</v>
      </c>
      <c r="D192" s="10">
        <v>1</v>
      </c>
      <c r="E192" s="10" t="s">
        <v>733</v>
      </c>
      <c r="F192" s="10" t="s">
        <v>733</v>
      </c>
      <c r="I192" s="10">
        <v>64</v>
      </c>
      <c r="J192" s="10">
        <v>4</v>
      </c>
      <c r="K192" s="10">
        <v>1</v>
      </c>
      <c r="L192" s="23">
        <v>25</v>
      </c>
      <c r="M192" s="10">
        <f t="shared" si="6"/>
        <v>1</v>
      </c>
      <c r="N192" s="23">
        <v>2</v>
      </c>
      <c r="O192" s="10">
        <f t="shared" si="7"/>
        <v>4</v>
      </c>
      <c r="P192" s="23">
        <v>5</v>
      </c>
      <c r="Q192" s="23">
        <v>15</v>
      </c>
      <c r="R192" s="10">
        <f t="shared" si="8"/>
        <v>3</v>
      </c>
      <c r="S192" s="23">
        <v>1</v>
      </c>
      <c r="T192" s="23">
        <v>1</v>
      </c>
      <c r="U192" s="23">
        <v>2</v>
      </c>
      <c r="V192" s="23">
        <v>1</v>
      </c>
      <c r="X192" s="10" t="s">
        <v>1722</v>
      </c>
      <c r="Y192" s="23">
        <v>1</v>
      </c>
      <c r="AA192" s="10">
        <v>2</v>
      </c>
      <c r="AC192" s="10">
        <v>3</v>
      </c>
      <c r="AD192" s="10" t="s">
        <v>1723</v>
      </c>
      <c r="AE192" s="10">
        <v>3</v>
      </c>
      <c r="AF192" s="10">
        <v>2</v>
      </c>
      <c r="AH192" s="22">
        <v>3</v>
      </c>
      <c r="AJ192" s="10">
        <v>2</v>
      </c>
      <c r="AL192" s="10">
        <v>2</v>
      </c>
      <c r="AM192" s="10">
        <v>3</v>
      </c>
      <c r="AO192" s="10" t="s">
        <v>1724</v>
      </c>
      <c r="AP192" s="10" t="s">
        <v>1725</v>
      </c>
      <c r="AQ192" s="10">
        <v>1</v>
      </c>
      <c r="AS192" s="10">
        <v>1</v>
      </c>
      <c r="AT192" s="10">
        <v>1</v>
      </c>
    </row>
    <row r="193" spans="1:46" s="10" customFormat="1" ht="27">
      <c r="A193" s="10">
        <v>191</v>
      </c>
      <c r="B193" s="21" t="s">
        <v>1721</v>
      </c>
      <c r="C193" s="21">
        <v>3</v>
      </c>
      <c r="E193" s="10" t="s">
        <v>1726</v>
      </c>
      <c r="F193" s="10" t="s">
        <v>36</v>
      </c>
      <c r="G193" s="10" t="s">
        <v>1684</v>
      </c>
      <c r="H193" s="10" t="s">
        <v>1727</v>
      </c>
      <c r="I193" s="10">
        <v>77</v>
      </c>
      <c r="J193" s="10">
        <v>5</v>
      </c>
      <c r="K193" s="10">
        <v>1</v>
      </c>
      <c r="L193" s="23">
        <v>25</v>
      </c>
      <c r="M193" s="10">
        <f t="shared" si="6"/>
        <v>1</v>
      </c>
      <c r="N193" s="23">
        <v>5</v>
      </c>
      <c r="O193" s="10">
        <f t="shared" si="7"/>
        <v>4</v>
      </c>
      <c r="P193" s="23">
        <v>9</v>
      </c>
      <c r="Q193" s="23">
        <v>20</v>
      </c>
      <c r="R193" s="10">
        <f t="shared" si="8"/>
        <v>4</v>
      </c>
      <c r="S193" s="23">
        <v>3</v>
      </c>
      <c r="T193" s="23">
        <v>1</v>
      </c>
      <c r="U193" s="23">
        <v>2</v>
      </c>
      <c r="V193" s="23">
        <v>1</v>
      </c>
      <c r="Y193" s="23">
        <v>3</v>
      </c>
      <c r="AA193" s="10">
        <v>2</v>
      </c>
      <c r="AC193" s="10">
        <v>3</v>
      </c>
      <c r="AD193" s="10" t="s">
        <v>1728</v>
      </c>
      <c r="AE193" s="10">
        <v>2</v>
      </c>
      <c r="AF193" s="10">
        <v>2</v>
      </c>
      <c r="AG193" s="10" t="s">
        <v>1729</v>
      </c>
      <c r="AH193" s="22">
        <v>3</v>
      </c>
      <c r="AL193" s="10">
        <v>2</v>
      </c>
      <c r="AM193" s="10">
        <v>1</v>
      </c>
      <c r="AO193" s="10" t="s">
        <v>1730</v>
      </c>
      <c r="AP193" s="10" t="s">
        <v>755</v>
      </c>
      <c r="AQ193" s="10">
        <v>3</v>
      </c>
      <c r="AS193" s="10">
        <v>1</v>
      </c>
      <c r="AT193" s="10">
        <v>1</v>
      </c>
    </row>
    <row r="194" spans="1:48" s="10" customFormat="1" ht="40.5">
      <c r="A194" s="10">
        <v>192</v>
      </c>
      <c r="B194" s="21" t="s">
        <v>1731</v>
      </c>
      <c r="C194" s="21">
        <v>1</v>
      </c>
      <c r="E194" s="10" t="s">
        <v>733</v>
      </c>
      <c r="F194" s="10" t="s">
        <v>733</v>
      </c>
      <c r="I194" s="10">
        <v>59</v>
      </c>
      <c r="J194" s="10">
        <v>3</v>
      </c>
      <c r="K194" s="10">
        <v>2</v>
      </c>
      <c r="L194" s="23">
        <v>40</v>
      </c>
      <c r="M194" s="10">
        <f t="shared" si="6"/>
        <v>4</v>
      </c>
      <c r="N194" s="23">
        <v>1</v>
      </c>
      <c r="O194" s="10">
        <f t="shared" si="7"/>
        <v>2</v>
      </c>
      <c r="P194" s="23">
        <v>2</v>
      </c>
      <c r="Q194" s="23">
        <v>3</v>
      </c>
      <c r="R194" s="10">
        <f t="shared" si="8"/>
        <v>1</v>
      </c>
      <c r="S194" s="23">
        <v>2</v>
      </c>
      <c r="T194" s="23">
        <v>3</v>
      </c>
      <c r="U194" s="23">
        <v>1</v>
      </c>
      <c r="V194" s="23">
        <v>1</v>
      </c>
      <c r="X194" s="10" t="s">
        <v>1732</v>
      </c>
      <c r="Y194" s="23">
        <v>1</v>
      </c>
      <c r="AA194" s="10">
        <v>1</v>
      </c>
      <c r="AB194" s="10" t="s">
        <v>1733</v>
      </c>
      <c r="AC194" s="10">
        <v>2</v>
      </c>
      <c r="AE194" s="10">
        <v>1</v>
      </c>
      <c r="AF194" s="10">
        <v>1</v>
      </c>
      <c r="AH194" s="22">
        <v>1</v>
      </c>
      <c r="AI194" s="10" t="s">
        <v>1734</v>
      </c>
      <c r="AJ194" s="10">
        <v>1</v>
      </c>
      <c r="AL194" s="10">
        <v>1</v>
      </c>
      <c r="AM194" s="10">
        <v>2</v>
      </c>
      <c r="AO194" s="10" t="s">
        <v>1735</v>
      </c>
      <c r="AP194" s="10" t="s">
        <v>125</v>
      </c>
      <c r="AQ194" s="10">
        <v>2</v>
      </c>
      <c r="AR194" s="10" t="s">
        <v>1736</v>
      </c>
      <c r="AS194" s="10">
        <v>2</v>
      </c>
      <c r="AT194" s="10">
        <v>1</v>
      </c>
      <c r="AU194" s="10" t="s">
        <v>1737</v>
      </c>
      <c r="AV194" s="10" t="s">
        <v>1738</v>
      </c>
    </row>
    <row r="195" spans="1:48" s="10" customFormat="1" ht="40.5">
      <c r="A195" s="10">
        <v>193</v>
      </c>
      <c r="B195" s="21" t="s">
        <v>1739</v>
      </c>
      <c r="C195" s="21">
        <v>2</v>
      </c>
      <c r="D195" s="10">
        <v>2</v>
      </c>
      <c r="E195" s="10" t="s">
        <v>733</v>
      </c>
      <c r="F195" s="10" t="s">
        <v>733</v>
      </c>
      <c r="I195" s="10">
        <v>51</v>
      </c>
      <c r="J195" s="10">
        <v>3</v>
      </c>
      <c r="K195" s="10">
        <v>1</v>
      </c>
      <c r="L195" s="23">
        <v>35</v>
      </c>
      <c r="M195" s="10">
        <f t="shared" si="6"/>
        <v>3</v>
      </c>
      <c r="N195" s="23">
        <v>1</v>
      </c>
      <c r="O195" s="10">
        <f t="shared" si="7"/>
        <v>2</v>
      </c>
      <c r="P195" s="23">
        <v>2</v>
      </c>
      <c r="Q195" s="23">
        <v>5</v>
      </c>
      <c r="R195" s="10">
        <f t="shared" si="8"/>
        <v>2</v>
      </c>
      <c r="S195" s="23">
        <v>2</v>
      </c>
      <c r="T195" s="23">
        <v>2</v>
      </c>
      <c r="U195" s="23">
        <v>1</v>
      </c>
      <c r="V195" s="23">
        <v>2</v>
      </c>
      <c r="W195" s="10" t="s">
        <v>1740</v>
      </c>
      <c r="X195" s="10" t="s">
        <v>1741</v>
      </c>
      <c r="Y195" s="23">
        <v>3</v>
      </c>
      <c r="AA195" s="10">
        <v>1</v>
      </c>
      <c r="AB195" s="10" t="s">
        <v>1742</v>
      </c>
      <c r="AC195" s="10">
        <v>3</v>
      </c>
      <c r="AD195" s="10" t="s">
        <v>1743</v>
      </c>
      <c r="AE195" s="10">
        <v>3</v>
      </c>
      <c r="AF195" s="10">
        <v>2</v>
      </c>
      <c r="AG195" s="10" t="s">
        <v>1744</v>
      </c>
      <c r="AH195" s="22">
        <v>3</v>
      </c>
      <c r="AJ195" s="10">
        <v>2</v>
      </c>
      <c r="AL195" s="10">
        <v>2</v>
      </c>
      <c r="AM195" s="10">
        <v>3</v>
      </c>
      <c r="AN195" s="10" t="s">
        <v>1745</v>
      </c>
      <c r="AO195" s="10" t="s">
        <v>210</v>
      </c>
      <c r="AP195" s="10" t="s">
        <v>1746</v>
      </c>
      <c r="AQ195" s="10">
        <v>2</v>
      </c>
      <c r="AR195" s="10" t="s">
        <v>1747</v>
      </c>
      <c r="AS195" s="10">
        <v>1</v>
      </c>
      <c r="AT195" s="10">
        <v>1</v>
      </c>
      <c r="AV195" s="10" t="s">
        <v>1748</v>
      </c>
    </row>
    <row r="196" spans="1:46" s="10" customFormat="1" ht="40.5">
      <c r="A196" s="10">
        <v>194</v>
      </c>
      <c r="B196" s="21" t="s">
        <v>1739</v>
      </c>
      <c r="C196" s="21">
        <v>3</v>
      </c>
      <c r="D196" s="10">
        <v>2</v>
      </c>
      <c r="E196" s="10" t="s">
        <v>733</v>
      </c>
      <c r="F196" s="10" t="s">
        <v>733</v>
      </c>
      <c r="I196" s="10">
        <v>53</v>
      </c>
      <c r="J196" s="10">
        <v>3</v>
      </c>
      <c r="K196" s="10">
        <v>1</v>
      </c>
      <c r="L196" s="23">
        <v>35</v>
      </c>
      <c r="M196" s="10">
        <f t="shared" si="6"/>
        <v>3</v>
      </c>
      <c r="N196" s="23">
        <v>1</v>
      </c>
      <c r="O196" s="10">
        <f t="shared" si="7"/>
        <v>2</v>
      </c>
      <c r="P196" s="23">
        <v>9</v>
      </c>
      <c r="Q196" s="23">
        <v>15</v>
      </c>
      <c r="R196" s="10">
        <f t="shared" si="8"/>
        <v>3</v>
      </c>
      <c r="S196" s="23">
        <v>2</v>
      </c>
      <c r="T196" s="23">
        <v>3</v>
      </c>
      <c r="U196" s="23">
        <v>1</v>
      </c>
      <c r="V196" s="23">
        <v>1</v>
      </c>
      <c r="X196" s="10" t="s">
        <v>1749</v>
      </c>
      <c r="Y196" s="23">
        <v>3</v>
      </c>
      <c r="AA196" s="10">
        <v>1</v>
      </c>
      <c r="AB196" s="10" t="s">
        <v>1750</v>
      </c>
      <c r="AC196" s="10">
        <v>3</v>
      </c>
      <c r="AE196" s="10">
        <v>1</v>
      </c>
      <c r="AF196" s="10">
        <v>1</v>
      </c>
      <c r="AH196" s="22">
        <v>1</v>
      </c>
      <c r="AJ196" s="10">
        <v>1</v>
      </c>
      <c r="AL196" s="10">
        <v>1</v>
      </c>
      <c r="AQ196" s="10">
        <v>2</v>
      </c>
      <c r="AS196" s="10">
        <v>2</v>
      </c>
      <c r="AT196" s="10">
        <v>1</v>
      </c>
    </row>
    <row r="197" spans="1:46" s="10" customFormat="1" ht="13.5">
      <c r="A197" s="10">
        <v>195</v>
      </c>
      <c r="B197" s="21" t="s">
        <v>1739</v>
      </c>
      <c r="C197" s="21">
        <v>4</v>
      </c>
      <c r="D197" s="10">
        <v>3</v>
      </c>
      <c r="E197" s="10" t="s">
        <v>1751</v>
      </c>
      <c r="F197" s="10" t="s">
        <v>1751</v>
      </c>
      <c r="I197" s="10">
        <v>58</v>
      </c>
      <c r="J197" s="10">
        <v>3</v>
      </c>
      <c r="K197" s="10">
        <v>1</v>
      </c>
      <c r="L197" s="23">
        <v>40</v>
      </c>
      <c r="M197" s="10">
        <f aca="true" t="shared" si="9" ref="M197:M260">IF(L197="","",IF(L197&lt;30,1,IF(L197&lt;35,2,IF(L197&lt;40,3,4))))</f>
        <v>4</v>
      </c>
      <c r="O197" s="10">
        <f aca="true" t="shared" si="10" ref="O197:O260">IF(N197="","",IF(N197&lt;1,1,IF(N197&lt;1.5,2,IF(N197&lt;2,3,4))))</f>
      </c>
      <c r="P197" s="23">
        <v>2</v>
      </c>
      <c r="R197" s="10">
        <f aca="true" t="shared" si="11" ref="R197:R260">IF(Q197="","",IF(Q197&lt;5,1,IF(Q197&lt;10,2,IF(Q197&lt;20,3,4))))</f>
      </c>
      <c r="S197" s="23">
        <v>2</v>
      </c>
      <c r="T197" s="23">
        <v>2</v>
      </c>
      <c r="U197" s="23">
        <v>2</v>
      </c>
      <c r="V197" s="23">
        <v>1</v>
      </c>
      <c r="AA197" s="10">
        <v>3</v>
      </c>
      <c r="AC197" s="10">
        <v>2</v>
      </c>
      <c r="AE197" s="10">
        <v>1</v>
      </c>
      <c r="AH197" s="22"/>
      <c r="AJ197" s="10">
        <v>1</v>
      </c>
      <c r="AL197" s="10">
        <v>1</v>
      </c>
      <c r="AT197" s="10">
        <v>1</v>
      </c>
    </row>
    <row r="198" spans="1:46" s="10" customFormat="1" ht="13.5">
      <c r="A198" s="10">
        <v>196</v>
      </c>
      <c r="B198" s="21" t="s">
        <v>1739</v>
      </c>
      <c r="C198" s="21">
        <v>5</v>
      </c>
      <c r="E198" s="10" t="s">
        <v>771</v>
      </c>
      <c r="F198" s="10" t="s">
        <v>771</v>
      </c>
      <c r="I198" s="10">
        <v>43</v>
      </c>
      <c r="J198" s="10">
        <v>2</v>
      </c>
      <c r="K198" s="10">
        <v>1</v>
      </c>
      <c r="L198" s="23">
        <v>40</v>
      </c>
      <c r="M198" s="10">
        <f t="shared" si="9"/>
        <v>4</v>
      </c>
      <c r="N198" s="23">
        <v>1.5</v>
      </c>
      <c r="O198" s="10">
        <f t="shared" si="10"/>
        <v>3</v>
      </c>
      <c r="P198" s="23">
        <v>3</v>
      </c>
      <c r="R198" s="10">
        <f t="shared" si="11"/>
      </c>
      <c r="S198" s="23">
        <v>2</v>
      </c>
      <c r="T198" s="23">
        <v>2</v>
      </c>
      <c r="U198" s="23">
        <v>2</v>
      </c>
      <c r="V198" s="23">
        <v>2</v>
      </c>
      <c r="W198" s="23">
        <v>19</v>
      </c>
      <c r="X198" s="10" t="s">
        <v>1752</v>
      </c>
      <c r="Y198" s="23">
        <v>3</v>
      </c>
      <c r="AA198" s="10">
        <v>3</v>
      </c>
      <c r="AC198" s="10">
        <v>3</v>
      </c>
      <c r="AD198" s="10" t="s">
        <v>1753</v>
      </c>
      <c r="AE198" s="10">
        <v>2</v>
      </c>
      <c r="AF198" s="10">
        <v>1</v>
      </c>
      <c r="AH198" s="22">
        <v>2</v>
      </c>
      <c r="AI198" s="10" t="s">
        <v>1754</v>
      </c>
      <c r="AJ198" s="10">
        <v>1</v>
      </c>
      <c r="AM198" s="10">
        <v>1</v>
      </c>
      <c r="AQ198" s="10">
        <v>2</v>
      </c>
      <c r="AS198" s="10">
        <v>2</v>
      </c>
      <c r="AT198" s="10">
        <v>1</v>
      </c>
    </row>
    <row r="199" spans="1:48" s="10" customFormat="1" ht="27">
      <c r="A199" s="10">
        <v>197</v>
      </c>
      <c r="B199" s="21" t="s">
        <v>1739</v>
      </c>
      <c r="C199" s="21">
        <v>6</v>
      </c>
      <c r="I199" s="10">
        <v>33</v>
      </c>
      <c r="J199" s="10">
        <v>1</v>
      </c>
      <c r="K199" s="10">
        <v>1</v>
      </c>
      <c r="L199" s="23">
        <v>35</v>
      </c>
      <c r="M199" s="10">
        <f t="shared" si="9"/>
        <v>3</v>
      </c>
      <c r="N199" s="23">
        <v>1</v>
      </c>
      <c r="O199" s="10">
        <f t="shared" si="10"/>
        <v>2</v>
      </c>
      <c r="P199" s="23">
        <v>1</v>
      </c>
      <c r="Q199" s="23">
        <v>4</v>
      </c>
      <c r="R199" s="10">
        <f t="shared" si="11"/>
        <v>1</v>
      </c>
      <c r="S199" s="23">
        <v>2</v>
      </c>
      <c r="T199" s="23">
        <v>4</v>
      </c>
      <c r="U199" s="23">
        <v>2</v>
      </c>
      <c r="V199" s="23">
        <v>1</v>
      </c>
      <c r="X199" s="10" t="s">
        <v>1755</v>
      </c>
      <c r="Y199" s="23">
        <v>3</v>
      </c>
      <c r="AA199" s="10">
        <v>1</v>
      </c>
      <c r="AB199" s="10" t="s">
        <v>1756</v>
      </c>
      <c r="AC199" s="10">
        <v>2</v>
      </c>
      <c r="AE199" s="10">
        <v>1</v>
      </c>
      <c r="AF199" s="10">
        <v>1</v>
      </c>
      <c r="AH199" s="22">
        <v>2</v>
      </c>
      <c r="AJ199" s="10">
        <v>1</v>
      </c>
      <c r="AL199" s="10">
        <v>1</v>
      </c>
      <c r="AO199" s="10" t="s">
        <v>1757</v>
      </c>
      <c r="AP199" s="10" t="s">
        <v>125</v>
      </c>
      <c r="AQ199" s="10">
        <v>3</v>
      </c>
      <c r="AS199" s="10">
        <v>2</v>
      </c>
      <c r="AT199" s="10">
        <v>1</v>
      </c>
      <c r="AV199" s="10" t="s">
        <v>1758</v>
      </c>
    </row>
    <row r="200" spans="1:46" s="10" customFormat="1" ht="40.5">
      <c r="A200" s="10">
        <v>198</v>
      </c>
      <c r="B200" s="21" t="s">
        <v>1739</v>
      </c>
      <c r="C200" s="21">
        <v>7</v>
      </c>
      <c r="D200" s="10">
        <v>5</v>
      </c>
      <c r="E200" s="10" t="s">
        <v>733</v>
      </c>
      <c r="F200" s="10" t="s">
        <v>733</v>
      </c>
      <c r="I200" s="10">
        <v>52</v>
      </c>
      <c r="J200" s="10">
        <v>3</v>
      </c>
      <c r="K200" s="10">
        <v>1</v>
      </c>
      <c r="L200" s="23">
        <v>35</v>
      </c>
      <c r="M200" s="10">
        <f t="shared" si="9"/>
        <v>3</v>
      </c>
      <c r="N200" s="23">
        <v>1</v>
      </c>
      <c r="O200" s="10">
        <f t="shared" si="10"/>
        <v>2</v>
      </c>
      <c r="P200" s="23">
        <v>4</v>
      </c>
      <c r="Q200" s="10">
        <f>300/35</f>
        <v>8.571428571428571</v>
      </c>
      <c r="R200" s="10">
        <f t="shared" si="11"/>
        <v>2</v>
      </c>
      <c r="S200" s="23">
        <v>2</v>
      </c>
      <c r="T200" s="23">
        <v>3</v>
      </c>
      <c r="U200" s="23">
        <v>1</v>
      </c>
      <c r="V200" s="23">
        <v>1</v>
      </c>
      <c r="X200" s="10" t="s">
        <v>1759</v>
      </c>
      <c r="Y200" s="23">
        <v>3</v>
      </c>
      <c r="Z200" s="10" t="s">
        <v>1760</v>
      </c>
      <c r="AA200" s="10">
        <v>1</v>
      </c>
      <c r="AB200" s="10" t="s">
        <v>1761</v>
      </c>
      <c r="AC200" s="10">
        <v>3</v>
      </c>
      <c r="AE200" s="10">
        <v>2</v>
      </c>
      <c r="AF200" s="10">
        <v>2</v>
      </c>
      <c r="AH200" s="22">
        <v>1</v>
      </c>
      <c r="AJ200" s="10">
        <v>2</v>
      </c>
      <c r="AL200" s="10">
        <v>1</v>
      </c>
      <c r="AM200" s="10">
        <v>2</v>
      </c>
      <c r="AO200" s="10" t="s">
        <v>746</v>
      </c>
      <c r="AP200" s="10" t="s">
        <v>125</v>
      </c>
      <c r="AQ200" s="10">
        <v>2</v>
      </c>
      <c r="AS200" s="10">
        <v>3</v>
      </c>
      <c r="AT200" s="10">
        <v>1</v>
      </c>
    </row>
    <row r="201" spans="1:46" s="10" customFormat="1" ht="13.5">
      <c r="A201" s="10">
        <v>199</v>
      </c>
      <c r="B201" s="21" t="s">
        <v>1739</v>
      </c>
      <c r="C201" s="21">
        <v>8</v>
      </c>
      <c r="D201" s="10">
        <v>4</v>
      </c>
      <c r="E201" s="10" t="s">
        <v>771</v>
      </c>
      <c r="F201" s="10" t="s">
        <v>771</v>
      </c>
      <c r="I201" s="10">
        <v>54</v>
      </c>
      <c r="J201" s="10">
        <v>3</v>
      </c>
      <c r="K201" s="10">
        <v>1</v>
      </c>
      <c r="L201" s="23">
        <v>35</v>
      </c>
      <c r="M201" s="10">
        <f t="shared" si="9"/>
        <v>3</v>
      </c>
      <c r="N201" s="23">
        <v>1</v>
      </c>
      <c r="O201" s="10">
        <f t="shared" si="10"/>
        <v>2</v>
      </c>
      <c r="P201" s="23">
        <v>2</v>
      </c>
      <c r="Q201" s="23">
        <v>5</v>
      </c>
      <c r="R201" s="10">
        <f t="shared" si="11"/>
        <v>2</v>
      </c>
      <c r="S201" s="23">
        <v>2</v>
      </c>
      <c r="T201" s="23">
        <v>2</v>
      </c>
      <c r="U201" s="23">
        <v>2</v>
      </c>
      <c r="V201" s="23">
        <v>1</v>
      </c>
      <c r="X201" s="10" t="s">
        <v>1762</v>
      </c>
      <c r="Y201" s="23">
        <v>1</v>
      </c>
      <c r="AA201" s="10">
        <v>3</v>
      </c>
      <c r="AC201" s="10">
        <v>2</v>
      </c>
      <c r="AE201" s="10">
        <v>1</v>
      </c>
      <c r="AF201" s="10">
        <v>2</v>
      </c>
      <c r="AH201" s="22">
        <v>3</v>
      </c>
      <c r="AJ201" s="10">
        <v>1</v>
      </c>
      <c r="AL201" s="10">
        <v>1</v>
      </c>
      <c r="AM201" s="10">
        <v>3</v>
      </c>
      <c r="AO201" s="10" t="s">
        <v>841</v>
      </c>
      <c r="AP201" s="10" t="s">
        <v>1670</v>
      </c>
      <c r="AQ201" s="10">
        <v>2</v>
      </c>
      <c r="AS201" s="10">
        <v>2</v>
      </c>
      <c r="AT201" s="10">
        <v>1</v>
      </c>
    </row>
    <row r="202" spans="1:47" s="10" customFormat="1" ht="40.5">
      <c r="A202" s="10">
        <v>201</v>
      </c>
      <c r="B202" s="21" t="s">
        <v>1763</v>
      </c>
      <c r="C202" s="21">
        <v>1</v>
      </c>
      <c r="D202" s="10">
        <v>4</v>
      </c>
      <c r="E202" s="10" t="s">
        <v>75</v>
      </c>
      <c r="F202" s="10" t="s">
        <v>75</v>
      </c>
      <c r="I202" s="10">
        <v>57</v>
      </c>
      <c r="J202" s="10">
        <v>3</v>
      </c>
      <c r="K202" s="10">
        <v>1</v>
      </c>
      <c r="L202" s="23">
        <v>30</v>
      </c>
      <c r="M202" s="10">
        <f t="shared" si="9"/>
        <v>2</v>
      </c>
      <c r="N202" s="23">
        <v>0.75</v>
      </c>
      <c r="O202" s="10">
        <f t="shared" si="10"/>
        <v>1</v>
      </c>
      <c r="P202" s="23">
        <v>1</v>
      </c>
      <c r="Q202" s="23">
        <v>3</v>
      </c>
      <c r="R202" s="10">
        <f t="shared" si="11"/>
        <v>1</v>
      </c>
      <c r="S202" s="23">
        <v>1</v>
      </c>
      <c r="T202" s="23">
        <v>2</v>
      </c>
      <c r="U202" s="23">
        <v>1</v>
      </c>
      <c r="V202" s="23">
        <v>1</v>
      </c>
      <c r="X202" s="10" t="s">
        <v>1764</v>
      </c>
      <c r="Y202" s="23">
        <v>3</v>
      </c>
      <c r="AA202" s="10">
        <v>1</v>
      </c>
      <c r="AB202" s="10" t="s">
        <v>1765</v>
      </c>
      <c r="AC202" s="10">
        <v>2</v>
      </c>
      <c r="AD202" s="10" t="s">
        <v>1766</v>
      </c>
      <c r="AE202" s="10">
        <v>3</v>
      </c>
      <c r="AF202" s="10">
        <v>2</v>
      </c>
      <c r="AH202" s="22">
        <v>1</v>
      </c>
      <c r="AJ202" s="10">
        <v>1</v>
      </c>
      <c r="AK202" s="10" t="s">
        <v>1767</v>
      </c>
      <c r="AL202" s="10">
        <v>2</v>
      </c>
      <c r="AN202" s="10" t="s">
        <v>1768</v>
      </c>
      <c r="AQ202" s="10">
        <v>3</v>
      </c>
      <c r="AS202" s="10">
        <v>1</v>
      </c>
      <c r="AT202" s="10">
        <v>1</v>
      </c>
      <c r="AU202" s="10" t="s">
        <v>1769</v>
      </c>
    </row>
    <row r="203" spans="1:46" s="10" customFormat="1" ht="13.5">
      <c r="A203" s="10">
        <v>202</v>
      </c>
      <c r="B203" s="21" t="s">
        <v>1770</v>
      </c>
      <c r="C203" s="21">
        <v>2</v>
      </c>
      <c r="E203" s="10" t="s">
        <v>733</v>
      </c>
      <c r="F203" s="10" t="s">
        <v>733</v>
      </c>
      <c r="I203" s="10">
        <v>56</v>
      </c>
      <c r="J203" s="10">
        <v>3</v>
      </c>
      <c r="K203" s="10">
        <v>1</v>
      </c>
      <c r="L203" s="23">
        <v>30</v>
      </c>
      <c r="M203" s="10">
        <f t="shared" si="9"/>
        <v>2</v>
      </c>
      <c r="N203" s="10">
        <f>40/60</f>
        <v>0.6666666666666666</v>
      </c>
      <c r="O203" s="10">
        <f t="shared" si="10"/>
        <v>1</v>
      </c>
      <c r="P203" s="23">
        <v>2</v>
      </c>
      <c r="Q203" s="23">
        <v>5</v>
      </c>
      <c r="R203" s="10">
        <f t="shared" si="11"/>
        <v>2</v>
      </c>
      <c r="S203" s="23">
        <v>1</v>
      </c>
      <c r="T203" s="23">
        <v>2</v>
      </c>
      <c r="U203" s="23">
        <v>1</v>
      </c>
      <c r="V203" s="23">
        <v>1</v>
      </c>
      <c r="X203" s="10" t="s">
        <v>436</v>
      </c>
      <c r="Y203" s="23">
        <v>3</v>
      </c>
      <c r="AA203" s="10">
        <v>3</v>
      </c>
      <c r="AC203" s="10">
        <v>3</v>
      </c>
      <c r="AD203" s="10" t="s">
        <v>1771</v>
      </c>
      <c r="AE203" s="10">
        <v>2</v>
      </c>
      <c r="AF203" s="10">
        <v>2</v>
      </c>
      <c r="AH203" s="22">
        <v>3</v>
      </c>
      <c r="AJ203" s="10">
        <v>1</v>
      </c>
      <c r="AL203" s="10">
        <v>1</v>
      </c>
      <c r="AM203" s="10">
        <v>3</v>
      </c>
      <c r="AQ203" s="10">
        <v>3</v>
      </c>
      <c r="AS203" s="10">
        <v>2</v>
      </c>
      <c r="AT203" s="10">
        <v>3</v>
      </c>
    </row>
    <row r="204" spans="1:47" s="10" customFormat="1" ht="27">
      <c r="A204" s="10">
        <v>203</v>
      </c>
      <c r="B204" s="21" t="s">
        <v>1770</v>
      </c>
      <c r="C204" s="21">
        <v>3</v>
      </c>
      <c r="D204" s="10">
        <v>1</v>
      </c>
      <c r="E204" s="10" t="s">
        <v>733</v>
      </c>
      <c r="F204" s="10" t="s">
        <v>733</v>
      </c>
      <c r="I204" s="10">
        <v>62</v>
      </c>
      <c r="J204" s="10">
        <v>4</v>
      </c>
      <c r="K204" s="10">
        <v>1</v>
      </c>
      <c r="L204" s="23">
        <v>30</v>
      </c>
      <c r="M204" s="10">
        <f t="shared" si="9"/>
        <v>2</v>
      </c>
      <c r="N204" s="23">
        <v>1</v>
      </c>
      <c r="O204" s="10">
        <f t="shared" si="10"/>
        <v>2</v>
      </c>
      <c r="P204" s="23">
        <v>2</v>
      </c>
      <c r="Q204" s="23">
        <v>3.5</v>
      </c>
      <c r="R204" s="10">
        <f t="shared" si="11"/>
        <v>1</v>
      </c>
      <c r="S204" s="23">
        <v>1</v>
      </c>
      <c r="T204" s="23">
        <v>2</v>
      </c>
      <c r="U204" s="23">
        <v>1</v>
      </c>
      <c r="V204" s="23">
        <v>1</v>
      </c>
      <c r="X204" s="10" t="s">
        <v>1772</v>
      </c>
      <c r="Y204" s="23">
        <v>3</v>
      </c>
      <c r="AA204" s="10">
        <v>1</v>
      </c>
      <c r="AB204" s="10" t="s">
        <v>1773</v>
      </c>
      <c r="AC204" s="10">
        <v>2</v>
      </c>
      <c r="AE204" s="10">
        <v>3</v>
      </c>
      <c r="AF204" s="10">
        <v>2</v>
      </c>
      <c r="AG204" s="10" t="s">
        <v>1774</v>
      </c>
      <c r="AH204" s="22">
        <v>3</v>
      </c>
      <c r="AJ204" s="10">
        <v>1</v>
      </c>
      <c r="AK204" s="10" t="s">
        <v>1775</v>
      </c>
      <c r="AL204" s="10">
        <v>2</v>
      </c>
      <c r="AN204" s="10" t="s">
        <v>1776</v>
      </c>
      <c r="AO204" s="10" t="s">
        <v>841</v>
      </c>
      <c r="AP204" s="10" t="s">
        <v>841</v>
      </c>
      <c r="AQ204" s="10">
        <v>2</v>
      </c>
      <c r="AR204" s="10" t="s">
        <v>1777</v>
      </c>
      <c r="AS204" s="10">
        <v>3</v>
      </c>
      <c r="AT204" s="10">
        <v>1</v>
      </c>
      <c r="AU204" s="10" t="s">
        <v>1778</v>
      </c>
    </row>
    <row r="205" spans="1:46" s="10" customFormat="1" ht="13.5">
      <c r="A205" s="10">
        <v>204</v>
      </c>
      <c r="B205" s="21" t="s">
        <v>1770</v>
      </c>
      <c r="C205" s="21">
        <v>4</v>
      </c>
      <c r="D205" s="10">
        <v>3</v>
      </c>
      <c r="E205" s="10" t="s">
        <v>756</v>
      </c>
      <c r="F205" s="10" t="s">
        <v>733</v>
      </c>
      <c r="G205" s="10" t="s">
        <v>757</v>
      </c>
      <c r="I205" s="10">
        <v>52</v>
      </c>
      <c r="J205" s="10">
        <v>3</v>
      </c>
      <c r="K205" s="10">
        <v>1</v>
      </c>
      <c r="L205" s="23">
        <v>30</v>
      </c>
      <c r="M205" s="10">
        <f t="shared" si="9"/>
        <v>2</v>
      </c>
      <c r="N205" s="23">
        <v>0.7</v>
      </c>
      <c r="O205" s="10">
        <f t="shared" si="10"/>
        <v>1</v>
      </c>
      <c r="P205" s="23">
        <v>3</v>
      </c>
      <c r="Q205" s="23">
        <v>10</v>
      </c>
      <c r="R205" s="10">
        <f t="shared" si="11"/>
        <v>3</v>
      </c>
      <c r="S205" s="23">
        <v>1</v>
      </c>
      <c r="T205" s="23">
        <v>3</v>
      </c>
      <c r="U205" s="23">
        <v>1</v>
      </c>
      <c r="V205" s="23">
        <v>1</v>
      </c>
      <c r="X205" s="10" t="s">
        <v>1779</v>
      </c>
      <c r="Y205" s="23">
        <v>3</v>
      </c>
      <c r="AA205" s="10">
        <v>3</v>
      </c>
      <c r="AC205" s="10">
        <v>2</v>
      </c>
      <c r="AE205" s="10">
        <v>3</v>
      </c>
      <c r="AF205" s="10">
        <v>2</v>
      </c>
      <c r="AH205" s="22">
        <v>2</v>
      </c>
      <c r="AJ205" s="10">
        <v>2</v>
      </c>
      <c r="AL205" s="10">
        <v>2</v>
      </c>
      <c r="AO205" s="10" t="s">
        <v>1780</v>
      </c>
      <c r="AP205" s="10" t="s">
        <v>1781</v>
      </c>
      <c r="AQ205" s="10">
        <v>2</v>
      </c>
      <c r="AS205" s="10">
        <v>1</v>
      </c>
      <c r="AT205" s="10">
        <v>1</v>
      </c>
    </row>
    <row r="206" spans="1:48" s="10" customFormat="1" ht="27">
      <c r="A206" s="10">
        <v>206</v>
      </c>
      <c r="B206" s="21" t="s">
        <v>1782</v>
      </c>
      <c r="C206" s="21">
        <v>1</v>
      </c>
      <c r="E206" s="10" t="s">
        <v>733</v>
      </c>
      <c r="F206" s="10" t="s">
        <v>733</v>
      </c>
      <c r="I206" s="10">
        <v>42</v>
      </c>
      <c r="J206" s="10">
        <v>2</v>
      </c>
      <c r="K206" s="10">
        <v>1</v>
      </c>
      <c r="L206" s="23">
        <v>40</v>
      </c>
      <c r="M206" s="10">
        <f t="shared" si="9"/>
        <v>4</v>
      </c>
      <c r="N206" s="23">
        <v>1</v>
      </c>
      <c r="O206" s="10">
        <f t="shared" si="10"/>
        <v>2</v>
      </c>
      <c r="P206" s="23">
        <v>4</v>
      </c>
      <c r="Q206" s="23">
        <v>6</v>
      </c>
      <c r="R206" s="10">
        <f t="shared" si="11"/>
        <v>2</v>
      </c>
      <c r="T206" s="23">
        <v>3</v>
      </c>
      <c r="U206" s="23">
        <v>2</v>
      </c>
      <c r="V206" s="23">
        <v>1</v>
      </c>
      <c r="X206" s="10" t="s">
        <v>1783</v>
      </c>
      <c r="Y206" s="23">
        <v>3</v>
      </c>
      <c r="AA206" s="10">
        <v>1</v>
      </c>
      <c r="AC206" s="10">
        <v>2</v>
      </c>
      <c r="AE206" s="10">
        <v>1</v>
      </c>
      <c r="AF206" s="10">
        <v>2</v>
      </c>
      <c r="AH206" s="22">
        <v>3</v>
      </c>
      <c r="AK206" s="10" t="s">
        <v>1784</v>
      </c>
      <c r="AN206" s="10" t="s">
        <v>1785</v>
      </c>
      <c r="AO206" s="10" t="s">
        <v>1785</v>
      </c>
      <c r="AP206" s="10" t="s">
        <v>1785</v>
      </c>
      <c r="AQ206" s="10">
        <v>3</v>
      </c>
      <c r="AS206" s="10">
        <v>2</v>
      </c>
      <c r="AT206" s="10">
        <v>1</v>
      </c>
      <c r="AV206" s="10" t="s">
        <v>1786</v>
      </c>
    </row>
    <row r="207" spans="1:48" s="10" customFormat="1" ht="27">
      <c r="A207" s="10">
        <v>207</v>
      </c>
      <c r="B207" s="21" t="s">
        <v>1787</v>
      </c>
      <c r="C207" s="21">
        <v>2</v>
      </c>
      <c r="D207" s="10">
        <v>1</v>
      </c>
      <c r="E207" s="10" t="s">
        <v>733</v>
      </c>
      <c r="F207" s="10" t="s">
        <v>733</v>
      </c>
      <c r="I207" s="10">
        <v>61</v>
      </c>
      <c r="J207" s="10">
        <v>4</v>
      </c>
      <c r="K207" s="10">
        <v>1</v>
      </c>
      <c r="L207" s="23">
        <v>40</v>
      </c>
      <c r="M207" s="10">
        <f t="shared" si="9"/>
        <v>4</v>
      </c>
      <c r="N207" s="23">
        <v>1</v>
      </c>
      <c r="O207" s="10">
        <f t="shared" si="10"/>
        <v>2</v>
      </c>
      <c r="P207" s="23">
        <v>2</v>
      </c>
      <c r="Q207" s="23">
        <v>4</v>
      </c>
      <c r="R207" s="10">
        <f t="shared" si="11"/>
        <v>1</v>
      </c>
      <c r="S207" s="23">
        <v>1</v>
      </c>
      <c r="T207" s="23">
        <v>3</v>
      </c>
      <c r="U207" s="23">
        <v>1</v>
      </c>
      <c r="V207" s="23">
        <v>1</v>
      </c>
      <c r="X207" s="10" t="s">
        <v>1788</v>
      </c>
      <c r="Y207" s="23">
        <v>1</v>
      </c>
      <c r="AA207" s="10">
        <v>1</v>
      </c>
      <c r="AB207" s="10" t="s">
        <v>1789</v>
      </c>
      <c r="AC207" s="10">
        <v>2</v>
      </c>
      <c r="AE207" s="10">
        <v>3</v>
      </c>
      <c r="AF207" s="10">
        <v>1</v>
      </c>
      <c r="AG207" s="10" t="s">
        <v>1790</v>
      </c>
      <c r="AH207" s="22">
        <v>3</v>
      </c>
      <c r="AI207" s="10" t="s">
        <v>1791</v>
      </c>
      <c r="AJ207" s="10">
        <v>1</v>
      </c>
      <c r="AK207" s="10" t="s">
        <v>1792</v>
      </c>
      <c r="AL207" s="10">
        <v>1</v>
      </c>
      <c r="AM207" s="10">
        <v>1</v>
      </c>
      <c r="AO207" s="10" t="s">
        <v>1793</v>
      </c>
      <c r="AP207" s="10" t="s">
        <v>125</v>
      </c>
      <c r="AQ207" s="10">
        <v>1</v>
      </c>
      <c r="AS207" s="10">
        <v>1</v>
      </c>
      <c r="AT207" s="10">
        <v>1</v>
      </c>
      <c r="AV207" s="10" t="s">
        <v>1794</v>
      </c>
    </row>
    <row r="208" spans="1:46" s="10" customFormat="1" ht="27">
      <c r="A208" s="10">
        <v>208</v>
      </c>
      <c r="B208" s="21" t="s">
        <v>1787</v>
      </c>
      <c r="C208" s="21">
        <v>3</v>
      </c>
      <c r="E208" s="10" t="s">
        <v>771</v>
      </c>
      <c r="F208" s="10" t="s">
        <v>771</v>
      </c>
      <c r="I208" s="10">
        <v>49</v>
      </c>
      <c r="J208" s="10">
        <v>2</v>
      </c>
      <c r="K208" s="10">
        <v>1</v>
      </c>
      <c r="L208" s="23">
        <v>38</v>
      </c>
      <c r="M208" s="10">
        <f t="shared" si="9"/>
        <v>3</v>
      </c>
      <c r="N208" s="23">
        <f>40/60</f>
        <v>0.6666666666666666</v>
      </c>
      <c r="O208" s="10">
        <f t="shared" si="10"/>
        <v>1</v>
      </c>
      <c r="P208" s="23">
        <v>3</v>
      </c>
      <c r="Q208" s="23">
        <v>5</v>
      </c>
      <c r="R208" s="10">
        <f t="shared" si="11"/>
        <v>2</v>
      </c>
      <c r="S208" s="23">
        <v>1</v>
      </c>
      <c r="T208" s="23">
        <v>3</v>
      </c>
      <c r="U208" s="23">
        <v>1</v>
      </c>
      <c r="V208" s="23">
        <v>1</v>
      </c>
      <c r="Y208" s="23">
        <v>3</v>
      </c>
      <c r="AA208" s="10">
        <v>1</v>
      </c>
      <c r="AB208" s="10" t="s">
        <v>1795</v>
      </c>
      <c r="AC208" s="10">
        <v>2</v>
      </c>
      <c r="AE208" s="10">
        <v>3</v>
      </c>
      <c r="AF208" s="10">
        <v>2</v>
      </c>
      <c r="AH208" s="22">
        <v>3</v>
      </c>
      <c r="AJ208" s="10">
        <v>2</v>
      </c>
      <c r="AL208" s="10">
        <v>2</v>
      </c>
      <c r="AO208" s="10" t="s">
        <v>1796</v>
      </c>
      <c r="AP208" s="10" t="s">
        <v>29</v>
      </c>
      <c r="AQ208" s="10">
        <v>1</v>
      </c>
      <c r="AS208" s="10">
        <v>2</v>
      </c>
      <c r="AT208" s="10">
        <v>3</v>
      </c>
    </row>
    <row r="209" spans="1:48" s="10" customFormat="1" ht="40.5">
      <c r="A209" s="10">
        <v>209</v>
      </c>
      <c r="B209" s="21" t="s">
        <v>1787</v>
      </c>
      <c r="C209" s="21">
        <v>4</v>
      </c>
      <c r="D209" s="10">
        <v>2</v>
      </c>
      <c r="E209" s="10" t="s">
        <v>36</v>
      </c>
      <c r="F209" s="10" t="s">
        <v>36</v>
      </c>
      <c r="I209" s="10">
        <v>51</v>
      </c>
      <c r="J209" s="10">
        <v>3</v>
      </c>
      <c r="K209" s="10">
        <v>1</v>
      </c>
      <c r="L209" s="23">
        <v>34</v>
      </c>
      <c r="M209" s="10">
        <f t="shared" si="9"/>
        <v>2</v>
      </c>
      <c r="N209" s="23">
        <v>2.5</v>
      </c>
      <c r="O209" s="10">
        <f t="shared" si="10"/>
        <v>4</v>
      </c>
      <c r="P209" s="23">
        <v>8</v>
      </c>
      <c r="Q209" s="23">
        <v>20</v>
      </c>
      <c r="R209" s="10">
        <f t="shared" si="11"/>
        <v>4</v>
      </c>
      <c r="S209" s="23">
        <v>1</v>
      </c>
      <c r="T209" s="23">
        <v>2</v>
      </c>
      <c r="U209" s="23">
        <v>2</v>
      </c>
      <c r="V209" s="23">
        <v>1</v>
      </c>
      <c r="X209" s="10" t="s">
        <v>1797</v>
      </c>
      <c r="Y209" s="23">
        <v>1</v>
      </c>
      <c r="Z209" s="10" t="s">
        <v>102</v>
      </c>
      <c r="AA209" s="10">
        <v>1</v>
      </c>
      <c r="AB209" s="10" t="s">
        <v>1798</v>
      </c>
      <c r="AC209" s="10">
        <v>3</v>
      </c>
      <c r="AD209" s="10" t="s">
        <v>1799</v>
      </c>
      <c r="AE209" s="10">
        <v>1</v>
      </c>
      <c r="AF209" s="10">
        <v>2</v>
      </c>
      <c r="AG209" s="10" t="s">
        <v>1800</v>
      </c>
      <c r="AH209" s="22">
        <v>1</v>
      </c>
      <c r="AI209" s="10" t="s">
        <v>1801</v>
      </c>
      <c r="AK209" s="10" t="s">
        <v>1802</v>
      </c>
      <c r="AL209" s="10">
        <v>1</v>
      </c>
      <c r="AO209" s="10" t="s">
        <v>852</v>
      </c>
      <c r="AP209" s="10" t="s">
        <v>125</v>
      </c>
      <c r="AQ209" s="10">
        <v>2</v>
      </c>
      <c r="AS209" s="10">
        <v>3</v>
      </c>
      <c r="AT209" s="10">
        <v>3</v>
      </c>
      <c r="AV209" s="10" t="s">
        <v>853</v>
      </c>
    </row>
    <row r="210" spans="1:45" s="10" customFormat="1" ht="27">
      <c r="A210" s="10">
        <v>210</v>
      </c>
      <c r="B210" s="21" t="s">
        <v>1787</v>
      </c>
      <c r="C210" s="21">
        <v>5</v>
      </c>
      <c r="D210" s="10">
        <v>3</v>
      </c>
      <c r="E210" s="10" t="s">
        <v>733</v>
      </c>
      <c r="F210" s="10" t="s">
        <v>733</v>
      </c>
      <c r="I210" s="10">
        <v>60</v>
      </c>
      <c r="J210" s="10">
        <v>4</v>
      </c>
      <c r="K210" s="10">
        <v>1</v>
      </c>
      <c r="L210" s="23">
        <v>36</v>
      </c>
      <c r="M210" s="10">
        <f t="shared" si="9"/>
        <v>3</v>
      </c>
      <c r="N210" s="23">
        <v>1</v>
      </c>
      <c r="O210" s="10">
        <f t="shared" si="10"/>
        <v>2</v>
      </c>
      <c r="P210" s="23">
        <v>2</v>
      </c>
      <c r="Q210" s="23">
        <v>5</v>
      </c>
      <c r="R210" s="10">
        <f t="shared" si="11"/>
        <v>2</v>
      </c>
      <c r="S210" s="23">
        <v>2</v>
      </c>
      <c r="T210" s="23">
        <v>3</v>
      </c>
      <c r="U210" s="23">
        <v>1</v>
      </c>
      <c r="V210" s="23">
        <v>2</v>
      </c>
      <c r="W210" s="23">
        <v>14</v>
      </c>
      <c r="Y210" s="23">
        <v>3</v>
      </c>
      <c r="AA210" s="10">
        <v>3</v>
      </c>
      <c r="AB210" s="10" t="s">
        <v>854</v>
      </c>
      <c r="AC210" s="10">
        <v>3</v>
      </c>
      <c r="AD210" s="10" t="s">
        <v>1723</v>
      </c>
      <c r="AE210" s="10">
        <v>1</v>
      </c>
      <c r="AF210" s="10">
        <v>1</v>
      </c>
      <c r="AH210" s="22">
        <v>3</v>
      </c>
      <c r="AI210" s="10" t="s">
        <v>855</v>
      </c>
      <c r="AJ210" s="10">
        <v>2</v>
      </c>
      <c r="AK210" s="10" t="s">
        <v>856</v>
      </c>
      <c r="AL210" s="10">
        <v>1</v>
      </c>
      <c r="AN210" s="10" t="s">
        <v>857</v>
      </c>
      <c r="AO210" s="10" t="s">
        <v>210</v>
      </c>
      <c r="AP210" s="10" t="s">
        <v>858</v>
      </c>
      <c r="AQ210" s="10">
        <v>2</v>
      </c>
      <c r="AR210" s="10" t="s">
        <v>859</v>
      </c>
      <c r="AS210" s="10">
        <v>1</v>
      </c>
    </row>
    <row r="211" spans="1:48" s="10" customFormat="1" ht="40.5">
      <c r="A211" s="10">
        <v>211</v>
      </c>
      <c r="B211" s="21" t="s">
        <v>1787</v>
      </c>
      <c r="C211" s="21">
        <v>6</v>
      </c>
      <c r="D211" s="10">
        <v>4</v>
      </c>
      <c r="E211" s="10" t="s">
        <v>733</v>
      </c>
      <c r="F211" s="10" t="s">
        <v>733</v>
      </c>
      <c r="I211" s="10">
        <v>68</v>
      </c>
      <c r="J211" s="10">
        <v>4</v>
      </c>
      <c r="K211" s="10">
        <v>1</v>
      </c>
      <c r="L211" s="23">
        <v>35</v>
      </c>
      <c r="M211" s="10">
        <f t="shared" si="9"/>
        <v>3</v>
      </c>
      <c r="N211" s="23">
        <v>1</v>
      </c>
      <c r="O211" s="10">
        <f t="shared" si="10"/>
        <v>2</v>
      </c>
      <c r="P211" s="23">
        <v>1</v>
      </c>
      <c r="Q211" s="23">
        <v>3</v>
      </c>
      <c r="R211" s="10">
        <f t="shared" si="11"/>
        <v>1</v>
      </c>
      <c r="S211" s="23">
        <v>1</v>
      </c>
      <c r="T211" s="23">
        <v>2</v>
      </c>
      <c r="U211" s="23">
        <v>1</v>
      </c>
      <c r="V211" s="23">
        <v>1</v>
      </c>
      <c r="X211" s="10" t="s">
        <v>860</v>
      </c>
      <c r="Y211" s="23">
        <v>1</v>
      </c>
      <c r="AA211" s="10">
        <v>1</v>
      </c>
      <c r="AB211" s="10" t="s">
        <v>861</v>
      </c>
      <c r="AC211" s="10">
        <v>2</v>
      </c>
      <c r="AE211" s="10">
        <v>2</v>
      </c>
      <c r="AF211" s="10">
        <v>2</v>
      </c>
      <c r="AH211" s="22">
        <v>2</v>
      </c>
      <c r="AI211" s="10" t="s">
        <v>862</v>
      </c>
      <c r="AJ211" s="10">
        <v>2</v>
      </c>
      <c r="AL211" s="10">
        <v>1</v>
      </c>
      <c r="AO211" s="10" t="s">
        <v>863</v>
      </c>
      <c r="AP211" s="10" t="s">
        <v>863</v>
      </c>
      <c r="AQ211" s="10">
        <v>2</v>
      </c>
      <c r="AR211" s="10" t="s">
        <v>864</v>
      </c>
      <c r="AS211" s="10">
        <v>1</v>
      </c>
      <c r="AT211" s="10">
        <v>1</v>
      </c>
      <c r="AV211" s="10" t="s">
        <v>865</v>
      </c>
    </row>
    <row r="212" spans="1:46" s="10" customFormat="1" ht="13.5">
      <c r="A212" s="10">
        <v>212</v>
      </c>
      <c r="B212" s="21" t="s">
        <v>1787</v>
      </c>
      <c r="C212" s="21">
        <v>7</v>
      </c>
      <c r="D212" s="10">
        <v>5</v>
      </c>
      <c r="E212" s="10" t="s">
        <v>733</v>
      </c>
      <c r="F212" s="10" t="s">
        <v>733</v>
      </c>
      <c r="I212" s="10">
        <v>42</v>
      </c>
      <c r="J212" s="10">
        <v>2</v>
      </c>
      <c r="K212" s="10">
        <v>1</v>
      </c>
      <c r="L212" s="23">
        <v>40</v>
      </c>
      <c r="M212" s="10">
        <f t="shared" si="9"/>
        <v>4</v>
      </c>
      <c r="N212" s="23">
        <f>35/60</f>
        <v>0.5833333333333334</v>
      </c>
      <c r="O212" s="10">
        <f t="shared" si="10"/>
        <v>1</v>
      </c>
      <c r="P212" s="23">
        <v>7</v>
      </c>
      <c r="Q212" s="23">
        <v>1</v>
      </c>
      <c r="R212" s="10">
        <f t="shared" si="11"/>
        <v>1</v>
      </c>
      <c r="S212" s="23">
        <v>2</v>
      </c>
      <c r="T212" s="23">
        <v>3</v>
      </c>
      <c r="U212" s="23">
        <v>1</v>
      </c>
      <c r="V212" s="23">
        <v>1</v>
      </c>
      <c r="X212" s="10" t="s">
        <v>866</v>
      </c>
      <c r="Y212" s="23">
        <v>3</v>
      </c>
      <c r="AA212" s="10">
        <v>3</v>
      </c>
      <c r="AC212" s="10">
        <v>2</v>
      </c>
      <c r="AD212" s="10" t="s">
        <v>867</v>
      </c>
      <c r="AE212" s="10">
        <v>1</v>
      </c>
      <c r="AF212" s="10">
        <v>1</v>
      </c>
      <c r="AH212" s="22">
        <v>3</v>
      </c>
      <c r="AJ212" s="10">
        <v>1</v>
      </c>
      <c r="AL212" s="10">
        <v>2</v>
      </c>
      <c r="AN212" s="10" t="s">
        <v>125</v>
      </c>
      <c r="AO212" s="10" t="s">
        <v>868</v>
      </c>
      <c r="AP212" s="10" t="s">
        <v>125</v>
      </c>
      <c r="AQ212" s="10">
        <v>1</v>
      </c>
      <c r="AS212" s="10">
        <v>2</v>
      </c>
      <c r="AT212" s="10">
        <v>3</v>
      </c>
    </row>
    <row r="213" spans="1:48" s="10" customFormat="1" ht="40.5">
      <c r="A213" s="10">
        <v>213</v>
      </c>
      <c r="B213" s="21" t="s">
        <v>1787</v>
      </c>
      <c r="C213" s="21">
        <v>8</v>
      </c>
      <c r="D213" s="10">
        <v>6</v>
      </c>
      <c r="E213" s="10" t="s">
        <v>36</v>
      </c>
      <c r="F213" s="10" t="s">
        <v>36</v>
      </c>
      <c r="I213" s="10">
        <v>56</v>
      </c>
      <c r="J213" s="10">
        <v>3</v>
      </c>
      <c r="K213" s="10">
        <v>1</v>
      </c>
      <c r="L213" s="23">
        <v>37.5</v>
      </c>
      <c r="M213" s="10">
        <f t="shared" si="9"/>
        <v>3</v>
      </c>
      <c r="N213" s="23">
        <v>1</v>
      </c>
      <c r="O213" s="10">
        <f t="shared" si="10"/>
        <v>2</v>
      </c>
      <c r="P213" s="23">
        <v>4</v>
      </c>
      <c r="Q213" s="23">
        <v>7.5</v>
      </c>
      <c r="R213" s="10">
        <f t="shared" si="11"/>
        <v>2</v>
      </c>
      <c r="S213" s="23">
        <v>1</v>
      </c>
      <c r="T213" s="23">
        <v>1</v>
      </c>
      <c r="U213" s="23">
        <v>1</v>
      </c>
      <c r="V213" s="23">
        <v>1</v>
      </c>
      <c r="X213" s="10" t="s">
        <v>869</v>
      </c>
      <c r="Y213" s="23">
        <v>3</v>
      </c>
      <c r="AA213" s="10">
        <v>1</v>
      </c>
      <c r="AB213" s="10" t="s">
        <v>870</v>
      </c>
      <c r="AC213" s="10">
        <v>3</v>
      </c>
      <c r="AE213" s="10">
        <v>1</v>
      </c>
      <c r="AF213" s="10">
        <v>1</v>
      </c>
      <c r="AH213" s="22">
        <v>3</v>
      </c>
      <c r="AI213" s="10" t="s">
        <v>871</v>
      </c>
      <c r="AJ213" s="10">
        <v>2</v>
      </c>
      <c r="AK213" s="10" t="s">
        <v>872</v>
      </c>
      <c r="AL213" s="10">
        <v>1</v>
      </c>
      <c r="AQ213" s="10">
        <v>3</v>
      </c>
      <c r="AS213" s="10">
        <v>1</v>
      </c>
      <c r="AT213" s="10">
        <v>1</v>
      </c>
      <c r="AV213" s="10" t="s">
        <v>873</v>
      </c>
    </row>
    <row r="214" spans="1:48" s="10" customFormat="1" ht="27">
      <c r="A214" s="10">
        <v>214</v>
      </c>
      <c r="B214" s="21" t="s">
        <v>1787</v>
      </c>
      <c r="C214" s="21">
        <v>9</v>
      </c>
      <c r="D214" s="10">
        <v>9</v>
      </c>
      <c r="E214" s="10" t="s">
        <v>733</v>
      </c>
      <c r="F214" s="10" t="s">
        <v>733</v>
      </c>
      <c r="I214" s="10">
        <v>53</v>
      </c>
      <c r="J214" s="10">
        <v>3</v>
      </c>
      <c r="K214" s="10">
        <v>1</v>
      </c>
      <c r="L214" s="23">
        <v>35</v>
      </c>
      <c r="M214" s="10">
        <f t="shared" si="9"/>
        <v>3</v>
      </c>
      <c r="N214" s="23">
        <f>80/60</f>
        <v>1.3333333333333333</v>
      </c>
      <c r="O214" s="10">
        <f t="shared" si="10"/>
        <v>2</v>
      </c>
      <c r="P214" s="23">
        <v>3</v>
      </c>
      <c r="Q214" s="23">
        <v>4.5</v>
      </c>
      <c r="R214" s="10">
        <f t="shared" si="11"/>
        <v>1</v>
      </c>
      <c r="S214" s="23">
        <v>1</v>
      </c>
      <c r="T214" s="23">
        <v>2</v>
      </c>
      <c r="U214" s="23">
        <v>2</v>
      </c>
      <c r="V214" s="23">
        <v>1</v>
      </c>
      <c r="X214" s="10" t="s">
        <v>874</v>
      </c>
      <c r="Y214" s="23">
        <v>1</v>
      </c>
      <c r="AA214" s="10">
        <v>1</v>
      </c>
      <c r="AB214" s="10" t="s">
        <v>875</v>
      </c>
      <c r="AC214" s="10">
        <v>2</v>
      </c>
      <c r="AE214" s="10">
        <v>1</v>
      </c>
      <c r="AF214" s="10">
        <v>2</v>
      </c>
      <c r="AG214" s="10" t="s">
        <v>876</v>
      </c>
      <c r="AH214" s="22">
        <v>2</v>
      </c>
      <c r="AJ214" s="10">
        <v>2</v>
      </c>
      <c r="AL214" s="10">
        <v>1</v>
      </c>
      <c r="AO214" s="10" t="s">
        <v>210</v>
      </c>
      <c r="AP214" s="10" t="s">
        <v>125</v>
      </c>
      <c r="AQ214" s="10">
        <v>2</v>
      </c>
      <c r="AT214" s="10">
        <v>2</v>
      </c>
      <c r="AV214" s="10" t="s">
        <v>877</v>
      </c>
    </row>
    <row r="215" spans="1:46" s="10" customFormat="1" ht="13.5">
      <c r="A215" s="10">
        <v>215</v>
      </c>
      <c r="B215" s="21" t="s">
        <v>1787</v>
      </c>
      <c r="C215" s="21">
        <v>10</v>
      </c>
      <c r="D215" s="10">
        <v>10</v>
      </c>
      <c r="I215" s="10">
        <v>45</v>
      </c>
      <c r="J215" s="10">
        <v>2</v>
      </c>
      <c r="K215" s="10">
        <v>1</v>
      </c>
      <c r="L215" s="23">
        <v>40</v>
      </c>
      <c r="M215" s="10">
        <f t="shared" si="9"/>
        <v>4</v>
      </c>
      <c r="N215" s="23"/>
      <c r="O215" s="10">
        <f t="shared" si="10"/>
      </c>
      <c r="P215" s="23">
        <v>3</v>
      </c>
      <c r="Q215" s="23">
        <v>5</v>
      </c>
      <c r="R215" s="10">
        <f t="shared" si="11"/>
        <v>2</v>
      </c>
      <c r="S215" s="23">
        <v>1</v>
      </c>
      <c r="T215" s="23">
        <v>3</v>
      </c>
      <c r="U215" s="23">
        <v>1</v>
      </c>
      <c r="V215" s="23">
        <v>1</v>
      </c>
      <c r="Y215" s="23">
        <v>3</v>
      </c>
      <c r="AC215" s="10">
        <v>2</v>
      </c>
      <c r="AE215" s="10">
        <v>1</v>
      </c>
      <c r="AF215" s="10">
        <v>2</v>
      </c>
      <c r="AH215" s="22"/>
      <c r="AQ215" s="10">
        <v>1</v>
      </c>
      <c r="AR215" s="10" t="s">
        <v>878</v>
      </c>
      <c r="AS215" s="10">
        <v>1</v>
      </c>
      <c r="AT215" s="10">
        <v>1</v>
      </c>
    </row>
    <row r="216" spans="1:48" s="10" customFormat="1" ht="81">
      <c r="A216" s="10">
        <v>216</v>
      </c>
      <c r="B216" s="21" t="s">
        <v>879</v>
      </c>
      <c r="C216" s="21">
        <v>1</v>
      </c>
      <c r="D216" s="10">
        <v>2</v>
      </c>
      <c r="E216" s="10" t="s">
        <v>733</v>
      </c>
      <c r="F216" s="10" t="s">
        <v>733</v>
      </c>
      <c r="I216" s="10">
        <v>59</v>
      </c>
      <c r="J216" s="10">
        <v>3</v>
      </c>
      <c r="K216" s="10">
        <v>1</v>
      </c>
      <c r="L216" s="23">
        <v>20</v>
      </c>
      <c r="M216" s="10">
        <f t="shared" si="9"/>
        <v>1</v>
      </c>
      <c r="N216" s="23">
        <f>80/60</f>
        <v>1.3333333333333333</v>
      </c>
      <c r="O216" s="10">
        <f t="shared" si="10"/>
        <v>2</v>
      </c>
      <c r="P216" s="23">
        <v>2</v>
      </c>
      <c r="Q216" s="23">
        <v>12</v>
      </c>
      <c r="R216" s="10">
        <f t="shared" si="11"/>
        <v>3</v>
      </c>
      <c r="S216" s="23">
        <v>1</v>
      </c>
      <c r="T216" s="23">
        <v>1</v>
      </c>
      <c r="U216" s="23">
        <v>2</v>
      </c>
      <c r="V216" s="23">
        <v>1</v>
      </c>
      <c r="X216" s="10" t="s">
        <v>880</v>
      </c>
      <c r="Y216" s="23">
        <v>1</v>
      </c>
      <c r="Z216" s="10" t="s">
        <v>881</v>
      </c>
      <c r="AA216" s="10">
        <v>1</v>
      </c>
      <c r="AB216" s="10" t="s">
        <v>882</v>
      </c>
      <c r="AC216" s="10">
        <v>2</v>
      </c>
      <c r="AD216" s="10" t="s">
        <v>883</v>
      </c>
      <c r="AE216" s="10">
        <v>1</v>
      </c>
      <c r="AF216" s="10">
        <v>2</v>
      </c>
      <c r="AH216" s="22">
        <v>1</v>
      </c>
      <c r="AJ216" s="10">
        <v>2</v>
      </c>
      <c r="AK216" s="10" t="s">
        <v>884</v>
      </c>
      <c r="AL216" s="10">
        <v>2</v>
      </c>
      <c r="AN216" s="10" t="s">
        <v>885</v>
      </c>
      <c r="AO216" s="10" t="s">
        <v>886</v>
      </c>
      <c r="AP216" s="10" t="s">
        <v>887</v>
      </c>
      <c r="AQ216" s="10">
        <v>2</v>
      </c>
      <c r="AR216" s="10" t="s">
        <v>888</v>
      </c>
      <c r="AS216" s="10">
        <v>3</v>
      </c>
      <c r="AT216" s="10">
        <v>3</v>
      </c>
      <c r="AU216" s="10" t="s">
        <v>889</v>
      </c>
      <c r="AV216" s="10" t="s">
        <v>890</v>
      </c>
    </row>
    <row r="217" spans="1:46" s="10" customFormat="1" ht="27">
      <c r="A217" s="10">
        <v>217</v>
      </c>
      <c r="B217" s="21" t="s">
        <v>891</v>
      </c>
      <c r="C217" s="21">
        <v>1</v>
      </c>
      <c r="D217" s="10">
        <v>2</v>
      </c>
      <c r="E217" s="10" t="s">
        <v>733</v>
      </c>
      <c r="F217" s="10" t="s">
        <v>733</v>
      </c>
      <c r="I217" s="10">
        <v>56</v>
      </c>
      <c r="J217" s="10">
        <v>3</v>
      </c>
      <c r="K217" s="10">
        <v>1</v>
      </c>
      <c r="L217" s="23">
        <v>30</v>
      </c>
      <c r="M217" s="10">
        <f t="shared" si="9"/>
        <v>2</v>
      </c>
      <c r="N217" s="23">
        <v>1</v>
      </c>
      <c r="O217" s="10">
        <f t="shared" si="10"/>
        <v>2</v>
      </c>
      <c r="P217" s="23">
        <v>2</v>
      </c>
      <c r="Q217" s="23">
        <v>5</v>
      </c>
      <c r="R217" s="10">
        <f t="shared" si="11"/>
        <v>2</v>
      </c>
      <c r="S217" s="23">
        <v>1</v>
      </c>
      <c r="T217" s="23">
        <v>2</v>
      </c>
      <c r="U217" s="23">
        <v>2</v>
      </c>
      <c r="V217" s="23">
        <v>1</v>
      </c>
      <c r="X217" s="10" t="s">
        <v>892</v>
      </c>
      <c r="Y217" s="23">
        <v>3</v>
      </c>
      <c r="AA217" s="10">
        <v>2</v>
      </c>
      <c r="AC217" s="10">
        <v>3</v>
      </c>
      <c r="AD217" s="10" t="s">
        <v>352</v>
      </c>
      <c r="AE217" s="10">
        <v>2</v>
      </c>
      <c r="AG217" s="10" t="s">
        <v>893</v>
      </c>
      <c r="AH217" s="22">
        <v>3</v>
      </c>
      <c r="AK217" s="10" t="s">
        <v>894</v>
      </c>
      <c r="AM217" s="10">
        <v>3</v>
      </c>
      <c r="AO217" s="10" t="s">
        <v>895</v>
      </c>
      <c r="AQ217" s="10">
        <v>3</v>
      </c>
      <c r="AS217" s="10">
        <v>1</v>
      </c>
      <c r="AT217" s="10">
        <v>3</v>
      </c>
    </row>
    <row r="218" spans="1:46" s="10" customFormat="1" ht="13.5">
      <c r="A218" s="10">
        <v>218</v>
      </c>
      <c r="B218" s="21" t="s">
        <v>896</v>
      </c>
      <c r="C218" s="21">
        <v>2</v>
      </c>
      <c r="D218" s="10">
        <v>1</v>
      </c>
      <c r="E218" s="10" t="s">
        <v>733</v>
      </c>
      <c r="F218" s="10" t="s">
        <v>733</v>
      </c>
      <c r="I218" s="10">
        <v>57</v>
      </c>
      <c r="J218" s="10">
        <v>3</v>
      </c>
      <c r="K218" s="10">
        <v>1</v>
      </c>
      <c r="L218" s="23">
        <v>30</v>
      </c>
      <c r="M218" s="10">
        <f t="shared" si="9"/>
        <v>2</v>
      </c>
      <c r="N218" s="23">
        <v>2</v>
      </c>
      <c r="O218" s="10">
        <f t="shared" si="10"/>
        <v>4</v>
      </c>
      <c r="P218" s="23">
        <v>1</v>
      </c>
      <c r="Q218" s="23">
        <v>2.5</v>
      </c>
      <c r="R218" s="10">
        <f t="shared" si="11"/>
        <v>1</v>
      </c>
      <c r="S218" s="23">
        <v>1</v>
      </c>
      <c r="T218" s="23">
        <v>2</v>
      </c>
      <c r="U218" s="23">
        <v>2</v>
      </c>
      <c r="V218" s="23">
        <v>1</v>
      </c>
      <c r="Y218" s="23">
        <v>3</v>
      </c>
      <c r="AA218" s="10">
        <v>2</v>
      </c>
      <c r="AC218" s="10">
        <v>2</v>
      </c>
      <c r="AE218" s="10">
        <v>3</v>
      </c>
      <c r="AF218" s="10">
        <v>2</v>
      </c>
      <c r="AH218" s="22">
        <v>2</v>
      </c>
      <c r="AJ218" s="10">
        <v>2</v>
      </c>
      <c r="AL218" s="10">
        <v>2</v>
      </c>
      <c r="AO218" s="10" t="s">
        <v>897</v>
      </c>
      <c r="AP218" s="10" t="s">
        <v>181</v>
      </c>
      <c r="AQ218" s="10">
        <v>2</v>
      </c>
      <c r="AS218" s="10">
        <v>2</v>
      </c>
      <c r="AT218" s="10">
        <v>1</v>
      </c>
    </row>
    <row r="219" spans="1:45" s="10" customFormat="1" ht="13.5">
      <c r="A219" s="10">
        <v>219</v>
      </c>
      <c r="B219" s="21" t="s">
        <v>898</v>
      </c>
      <c r="C219" s="21">
        <v>1</v>
      </c>
      <c r="D219" s="10">
        <v>2</v>
      </c>
      <c r="E219" s="10" t="s">
        <v>140</v>
      </c>
      <c r="F219" s="10" t="s">
        <v>771</v>
      </c>
      <c r="G219" s="10" t="s">
        <v>832</v>
      </c>
      <c r="I219" s="10">
        <v>52</v>
      </c>
      <c r="J219" s="10">
        <v>3</v>
      </c>
      <c r="K219" s="10">
        <v>1</v>
      </c>
      <c r="L219" s="23">
        <v>20</v>
      </c>
      <c r="M219" s="10">
        <f t="shared" si="9"/>
        <v>1</v>
      </c>
      <c r="N219" s="23">
        <v>1</v>
      </c>
      <c r="O219" s="10">
        <f t="shared" si="10"/>
        <v>2</v>
      </c>
      <c r="P219" s="23">
        <v>2</v>
      </c>
      <c r="Q219" s="23">
        <v>60</v>
      </c>
      <c r="R219" s="10">
        <f t="shared" si="11"/>
        <v>4</v>
      </c>
      <c r="S219" s="23">
        <v>2</v>
      </c>
      <c r="T219" s="23">
        <v>2</v>
      </c>
      <c r="U219" s="23">
        <v>1</v>
      </c>
      <c r="V219" s="23">
        <v>1</v>
      </c>
      <c r="Y219" s="23">
        <v>1</v>
      </c>
      <c r="AA219" s="10">
        <v>1</v>
      </c>
      <c r="AC219" s="10">
        <v>1</v>
      </c>
      <c r="AE219" s="10">
        <v>1</v>
      </c>
      <c r="AF219" s="10">
        <v>1</v>
      </c>
      <c r="AH219" s="22">
        <v>1</v>
      </c>
      <c r="AJ219" s="10">
        <v>1</v>
      </c>
      <c r="AL219" s="10">
        <v>1</v>
      </c>
      <c r="AQ219" s="10">
        <v>1</v>
      </c>
      <c r="AS219" s="10">
        <v>1</v>
      </c>
    </row>
    <row r="220" spans="1:46" s="10" customFormat="1" ht="27">
      <c r="A220" s="10">
        <v>220</v>
      </c>
      <c r="B220" s="21" t="s">
        <v>899</v>
      </c>
      <c r="C220" s="21">
        <v>1</v>
      </c>
      <c r="D220" s="10">
        <v>1</v>
      </c>
      <c r="E220" s="10" t="s">
        <v>1751</v>
      </c>
      <c r="F220" s="10" t="s">
        <v>1751</v>
      </c>
      <c r="I220" s="10">
        <v>49</v>
      </c>
      <c r="J220" s="10">
        <v>2</v>
      </c>
      <c r="K220" s="10">
        <v>1</v>
      </c>
      <c r="L220" s="23">
        <v>31</v>
      </c>
      <c r="M220" s="10">
        <f t="shared" si="9"/>
        <v>2</v>
      </c>
      <c r="N220" s="23">
        <v>0.75</v>
      </c>
      <c r="O220" s="10">
        <f t="shared" si="10"/>
        <v>1</v>
      </c>
      <c r="P220" s="23">
        <v>2</v>
      </c>
      <c r="Q220" s="23">
        <v>5</v>
      </c>
      <c r="R220" s="10">
        <f t="shared" si="11"/>
        <v>2</v>
      </c>
      <c r="S220" s="23">
        <v>1</v>
      </c>
      <c r="T220" s="23">
        <v>1</v>
      </c>
      <c r="U220" s="23">
        <v>1</v>
      </c>
      <c r="V220" s="23">
        <v>1</v>
      </c>
      <c r="Z220" s="10" t="s">
        <v>900</v>
      </c>
      <c r="AA220" s="10">
        <v>1</v>
      </c>
      <c r="AB220" s="10" t="s">
        <v>901</v>
      </c>
      <c r="AC220" s="10">
        <v>3</v>
      </c>
      <c r="AD220" s="10" t="s">
        <v>902</v>
      </c>
      <c r="AE220" s="10">
        <v>2</v>
      </c>
      <c r="AF220" s="10">
        <v>1</v>
      </c>
      <c r="AH220" s="22">
        <v>2</v>
      </c>
      <c r="AJ220" s="10">
        <v>1</v>
      </c>
      <c r="AK220" s="10" t="s">
        <v>903</v>
      </c>
      <c r="AL220" s="10">
        <v>1</v>
      </c>
      <c r="AO220" s="10" t="s">
        <v>1780</v>
      </c>
      <c r="AP220" s="10" t="s">
        <v>1781</v>
      </c>
      <c r="AQ220" s="10">
        <v>2</v>
      </c>
      <c r="AS220" s="10">
        <v>1</v>
      </c>
      <c r="AT220" s="10">
        <v>1</v>
      </c>
    </row>
    <row r="221" spans="1:48" s="10" customFormat="1" ht="40.5">
      <c r="A221" s="10">
        <v>221</v>
      </c>
      <c r="B221" s="21" t="s">
        <v>904</v>
      </c>
      <c r="C221" s="21">
        <v>2</v>
      </c>
      <c r="D221" s="10">
        <v>2</v>
      </c>
      <c r="E221" s="10" t="s">
        <v>733</v>
      </c>
      <c r="F221" s="10" t="s">
        <v>733</v>
      </c>
      <c r="I221" s="10">
        <v>48</v>
      </c>
      <c r="J221" s="10">
        <v>2</v>
      </c>
      <c r="K221" s="10">
        <v>1</v>
      </c>
      <c r="L221" s="23">
        <v>31</v>
      </c>
      <c r="M221" s="10">
        <f t="shared" si="9"/>
        <v>2</v>
      </c>
      <c r="N221" s="23">
        <v>0.75</v>
      </c>
      <c r="O221" s="10">
        <f t="shared" si="10"/>
        <v>1</v>
      </c>
      <c r="P221" s="23">
        <v>1</v>
      </c>
      <c r="Q221" s="23">
        <v>2.5</v>
      </c>
      <c r="R221" s="10">
        <f t="shared" si="11"/>
        <v>1</v>
      </c>
      <c r="S221" s="23">
        <v>1</v>
      </c>
      <c r="T221" s="23">
        <v>1</v>
      </c>
      <c r="U221" s="23">
        <v>1</v>
      </c>
      <c r="V221" s="23">
        <v>1</v>
      </c>
      <c r="X221" s="10" t="s">
        <v>905</v>
      </c>
      <c r="Y221" s="10">
        <v>3</v>
      </c>
      <c r="AA221" s="10">
        <v>1</v>
      </c>
      <c r="AB221" s="10" t="s">
        <v>906</v>
      </c>
      <c r="AC221" s="10">
        <v>3</v>
      </c>
      <c r="AD221" s="10" t="s">
        <v>907</v>
      </c>
      <c r="AE221" s="10">
        <v>2</v>
      </c>
      <c r="AF221" s="10">
        <v>1</v>
      </c>
      <c r="AG221" s="10" t="s">
        <v>908</v>
      </c>
      <c r="AH221" s="22">
        <v>3</v>
      </c>
      <c r="AJ221" s="10">
        <v>2</v>
      </c>
      <c r="AL221" s="10">
        <v>1</v>
      </c>
      <c r="AO221" s="10" t="s">
        <v>897</v>
      </c>
      <c r="AP221" s="10" t="s">
        <v>780</v>
      </c>
      <c r="AQ221" s="10">
        <v>1</v>
      </c>
      <c r="AS221" s="10">
        <v>1</v>
      </c>
      <c r="AT221" s="10">
        <v>1</v>
      </c>
      <c r="AV221" s="10" t="s">
        <v>909</v>
      </c>
    </row>
    <row r="222" spans="1:48" s="10" customFormat="1" ht="27">
      <c r="A222" s="10">
        <v>222</v>
      </c>
      <c r="B222" s="21" t="s">
        <v>904</v>
      </c>
      <c r="C222" s="21">
        <v>3</v>
      </c>
      <c r="D222" s="10">
        <v>3</v>
      </c>
      <c r="E222" s="10" t="s">
        <v>733</v>
      </c>
      <c r="F222" s="10" t="s">
        <v>733</v>
      </c>
      <c r="I222" s="10">
        <v>41</v>
      </c>
      <c r="J222" s="10">
        <v>2</v>
      </c>
      <c r="K222" s="10">
        <v>1</v>
      </c>
      <c r="L222" s="23">
        <v>31</v>
      </c>
      <c r="M222" s="10">
        <f t="shared" si="9"/>
        <v>2</v>
      </c>
      <c r="N222" s="23">
        <v>0.75</v>
      </c>
      <c r="O222" s="10">
        <f t="shared" si="10"/>
        <v>1</v>
      </c>
      <c r="P222" s="23">
        <v>1</v>
      </c>
      <c r="Q222" s="23">
        <v>3.5</v>
      </c>
      <c r="R222" s="10">
        <f t="shared" si="11"/>
        <v>1</v>
      </c>
      <c r="S222" s="23">
        <v>2</v>
      </c>
      <c r="T222" s="23">
        <v>1</v>
      </c>
      <c r="U222" s="23">
        <v>1</v>
      </c>
      <c r="V222" s="23">
        <v>1</v>
      </c>
      <c r="X222" s="10" t="s">
        <v>910</v>
      </c>
      <c r="Y222" s="10">
        <v>3</v>
      </c>
      <c r="AA222" s="10">
        <v>3</v>
      </c>
      <c r="AC222" s="10">
        <v>2</v>
      </c>
      <c r="AE222" s="10">
        <v>3</v>
      </c>
      <c r="AF222" s="10">
        <v>2</v>
      </c>
      <c r="AH222" s="22">
        <v>3</v>
      </c>
      <c r="AJ222" s="10">
        <v>1</v>
      </c>
      <c r="AL222" s="10">
        <v>1</v>
      </c>
      <c r="AO222" s="10" t="s">
        <v>911</v>
      </c>
      <c r="AP222" s="10" t="s">
        <v>125</v>
      </c>
      <c r="AQ222" s="10">
        <v>3</v>
      </c>
      <c r="AS222" s="10">
        <v>1</v>
      </c>
      <c r="AT222" s="10">
        <v>1</v>
      </c>
      <c r="AV222" s="10" t="s">
        <v>912</v>
      </c>
    </row>
    <row r="223" spans="1:46" s="10" customFormat="1" ht="13.5">
      <c r="A223" s="10">
        <v>223</v>
      </c>
      <c r="B223" s="21" t="s">
        <v>904</v>
      </c>
      <c r="C223" s="21">
        <v>4</v>
      </c>
      <c r="D223" s="10">
        <v>4</v>
      </c>
      <c r="E223" s="10" t="s">
        <v>733</v>
      </c>
      <c r="F223" s="10" t="s">
        <v>733</v>
      </c>
      <c r="I223" s="10">
        <v>56</v>
      </c>
      <c r="J223" s="10">
        <v>3</v>
      </c>
      <c r="K223" s="10">
        <v>1</v>
      </c>
      <c r="L223" s="23">
        <v>31</v>
      </c>
      <c r="M223" s="10">
        <f t="shared" si="9"/>
        <v>2</v>
      </c>
      <c r="N223" s="23">
        <v>0.75</v>
      </c>
      <c r="O223" s="10">
        <f t="shared" si="10"/>
        <v>1</v>
      </c>
      <c r="P223" s="23">
        <v>1</v>
      </c>
      <c r="Q223" s="23">
        <v>3</v>
      </c>
      <c r="R223" s="10">
        <f t="shared" si="11"/>
        <v>1</v>
      </c>
      <c r="S223" s="23">
        <v>1</v>
      </c>
      <c r="T223" s="23">
        <v>2</v>
      </c>
      <c r="U223" s="23">
        <v>1</v>
      </c>
      <c r="V223" s="23">
        <v>1</v>
      </c>
      <c r="X223" s="10" t="s">
        <v>913</v>
      </c>
      <c r="Y223" s="10">
        <v>3</v>
      </c>
      <c r="AA223" s="10">
        <v>1</v>
      </c>
      <c r="AB223" s="10" t="s">
        <v>914</v>
      </c>
      <c r="AC223" s="10">
        <v>2</v>
      </c>
      <c r="AE223" s="10">
        <v>3</v>
      </c>
      <c r="AF223" s="10">
        <v>2</v>
      </c>
      <c r="AH223" s="22">
        <v>3</v>
      </c>
      <c r="AJ223" s="10">
        <v>2</v>
      </c>
      <c r="AL223" s="10">
        <v>2</v>
      </c>
      <c r="AM223" s="10">
        <v>3</v>
      </c>
      <c r="AN223" s="10" t="s">
        <v>915</v>
      </c>
      <c r="AO223" s="10" t="s">
        <v>841</v>
      </c>
      <c r="AP223" s="10" t="s">
        <v>916</v>
      </c>
      <c r="AQ223" s="10">
        <v>2</v>
      </c>
      <c r="AR223" s="10" t="s">
        <v>917</v>
      </c>
      <c r="AS223" s="10">
        <v>1</v>
      </c>
      <c r="AT223" s="10">
        <v>1</v>
      </c>
    </row>
    <row r="224" spans="1:46" s="10" customFormat="1" ht="27">
      <c r="A224" s="10">
        <v>224</v>
      </c>
      <c r="B224" s="21" t="s">
        <v>918</v>
      </c>
      <c r="C224" s="21">
        <v>1</v>
      </c>
      <c r="D224" s="10">
        <v>2</v>
      </c>
      <c r="E224" s="10" t="s">
        <v>743</v>
      </c>
      <c r="F224" s="10" t="s">
        <v>743</v>
      </c>
      <c r="I224" s="10">
        <v>38</v>
      </c>
      <c r="J224" s="10">
        <v>1</v>
      </c>
      <c r="K224" s="10">
        <v>2</v>
      </c>
      <c r="L224" s="23">
        <v>50</v>
      </c>
      <c r="M224" s="10">
        <f t="shared" si="9"/>
        <v>4</v>
      </c>
      <c r="N224" s="23">
        <v>1</v>
      </c>
      <c r="O224" s="10">
        <f t="shared" si="10"/>
        <v>2</v>
      </c>
      <c r="P224" s="23">
        <v>2</v>
      </c>
      <c r="Q224" s="23">
        <v>5</v>
      </c>
      <c r="R224" s="10">
        <f t="shared" si="11"/>
        <v>2</v>
      </c>
      <c r="S224" s="23">
        <v>1</v>
      </c>
      <c r="T224" s="23">
        <v>4</v>
      </c>
      <c r="U224" s="23">
        <v>2</v>
      </c>
      <c r="V224" s="23">
        <v>1</v>
      </c>
      <c r="X224" s="10" t="s">
        <v>919</v>
      </c>
      <c r="Y224" s="10">
        <v>3</v>
      </c>
      <c r="AA224" s="10">
        <v>1</v>
      </c>
      <c r="AB224" s="10" t="s">
        <v>920</v>
      </c>
      <c r="AD224" s="10" t="s">
        <v>921</v>
      </c>
      <c r="AE224" s="10">
        <v>3</v>
      </c>
      <c r="AF224" s="10">
        <v>2</v>
      </c>
      <c r="AH224" s="22">
        <v>3</v>
      </c>
      <c r="AJ224" s="10">
        <v>2</v>
      </c>
      <c r="AL224" s="10">
        <v>2</v>
      </c>
      <c r="AM224" s="10">
        <v>3</v>
      </c>
      <c r="AO224" s="10" t="s">
        <v>922</v>
      </c>
      <c r="AP224" s="10" t="s">
        <v>755</v>
      </c>
      <c r="AQ224" s="10">
        <v>3</v>
      </c>
      <c r="AS224" s="10">
        <v>1</v>
      </c>
      <c r="AT224" s="10">
        <v>2</v>
      </c>
    </row>
    <row r="225" spans="1:46" s="10" customFormat="1" ht="40.5">
      <c r="A225" s="10">
        <v>225</v>
      </c>
      <c r="B225" s="21" t="s">
        <v>923</v>
      </c>
      <c r="C225" s="21">
        <v>2</v>
      </c>
      <c r="D225" s="10">
        <v>3</v>
      </c>
      <c r="E225" s="10" t="s">
        <v>733</v>
      </c>
      <c r="F225" s="10" t="s">
        <v>733</v>
      </c>
      <c r="I225" s="10">
        <v>47</v>
      </c>
      <c r="J225" s="10">
        <v>2</v>
      </c>
      <c r="K225" s="10">
        <v>1</v>
      </c>
      <c r="L225" s="23">
        <v>45</v>
      </c>
      <c r="M225" s="10">
        <f t="shared" si="9"/>
        <v>4</v>
      </c>
      <c r="N225" s="23">
        <v>1.25</v>
      </c>
      <c r="O225" s="10">
        <f t="shared" si="10"/>
        <v>2</v>
      </c>
      <c r="P225" s="23">
        <v>4</v>
      </c>
      <c r="Q225" s="23">
        <v>5</v>
      </c>
      <c r="R225" s="10">
        <f t="shared" si="11"/>
        <v>2</v>
      </c>
      <c r="S225" s="23">
        <v>2</v>
      </c>
      <c r="T225" s="23">
        <v>4</v>
      </c>
      <c r="U225" s="23">
        <v>1</v>
      </c>
      <c r="V225" s="23">
        <v>1</v>
      </c>
      <c r="X225" s="10" t="s">
        <v>924</v>
      </c>
      <c r="Y225" s="10">
        <v>2</v>
      </c>
      <c r="Z225" s="10" t="s">
        <v>925</v>
      </c>
      <c r="AA225" s="10">
        <v>1</v>
      </c>
      <c r="AB225" s="10" t="s">
        <v>926</v>
      </c>
      <c r="AC225" s="10">
        <v>2</v>
      </c>
      <c r="AD225" s="10" t="s">
        <v>927</v>
      </c>
      <c r="AE225" s="10">
        <v>3</v>
      </c>
      <c r="AF225" s="10">
        <v>1</v>
      </c>
      <c r="AH225" s="22">
        <v>3</v>
      </c>
      <c r="AJ225" s="10">
        <v>2</v>
      </c>
      <c r="AL225" s="10">
        <v>1</v>
      </c>
      <c r="AQ225" s="10">
        <v>3</v>
      </c>
      <c r="AS225" s="10">
        <v>1</v>
      </c>
      <c r="AT225" s="10">
        <v>1</v>
      </c>
    </row>
    <row r="226" spans="1:46" s="10" customFormat="1" ht="13.5">
      <c r="A226" s="10">
        <v>226</v>
      </c>
      <c r="B226" s="21" t="s">
        <v>923</v>
      </c>
      <c r="C226" s="21">
        <v>3</v>
      </c>
      <c r="D226" s="10">
        <v>1</v>
      </c>
      <c r="E226" s="10" t="s">
        <v>733</v>
      </c>
      <c r="F226" s="10" t="s">
        <v>733</v>
      </c>
      <c r="I226" s="10">
        <v>49</v>
      </c>
      <c r="J226" s="10">
        <v>2</v>
      </c>
      <c r="K226" s="10">
        <v>1</v>
      </c>
      <c r="L226" s="23">
        <v>45</v>
      </c>
      <c r="M226" s="10">
        <f t="shared" si="9"/>
        <v>4</v>
      </c>
      <c r="N226" s="23">
        <v>1</v>
      </c>
      <c r="O226" s="10">
        <f t="shared" si="10"/>
        <v>2</v>
      </c>
      <c r="P226" s="23">
        <v>2</v>
      </c>
      <c r="Q226" s="23">
        <v>15</v>
      </c>
      <c r="R226" s="10">
        <f t="shared" si="11"/>
        <v>3</v>
      </c>
      <c r="S226" s="23">
        <v>1</v>
      </c>
      <c r="T226" s="23">
        <v>4</v>
      </c>
      <c r="U226" s="23">
        <v>2</v>
      </c>
      <c r="V226" s="23">
        <v>1</v>
      </c>
      <c r="X226" s="10" t="s">
        <v>928</v>
      </c>
      <c r="Y226" s="10">
        <v>3</v>
      </c>
      <c r="AA226" s="10">
        <v>3</v>
      </c>
      <c r="AC226" s="10">
        <v>2</v>
      </c>
      <c r="AE226" s="10">
        <v>1</v>
      </c>
      <c r="AF226" s="10">
        <v>1</v>
      </c>
      <c r="AH226" s="22">
        <v>3</v>
      </c>
      <c r="AJ226" s="10">
        <v>1</v>
      </c>
      <c r="AL226" s="10">
        <v>1</v>
      </c>
      <c r="AP226" s="10" t="s">
        <v>208</v>
      </c>
      <c r="AQ226" s="10">
        <v>2</v>
      </c>
      <c r="AS226" s="10">
        <v>3</v>
      </c>
      <c r="AT226" s="10">
        <v>3</v>
      </c>
    </row>
    <row r="227" spans="1:48" s="10" customFormat="1" ht="27">
      <c r="A227" s="10">
        <v>227</v>
      </c>
      <c r="B227" s="21" t="s">
        <v>923</v>
      </c>
      <c r="C227" s="21">
        <v>4</v>
      </c>
      <c r="D227" s="10">
        <v>6</v>
      </c>
      <c r="E227" s="10" t="s">
        <v>733</v>
      </c>
      <c r="F227" s="10" t="s">
        <v>733</v>
      </c>
      <c r="I227" s="10">
        <v>56</v>
      </c>
      <c r="J227" s="10">
        <v>3</v>
      </c>
      <c r="K227" s="10">
        <v>1</v>
      </c>
      <c r="L227" s="23">
        <v>45</v>
      </c>
      <c r="M227" s="10">
        <f t="shared" si="9"/>
        <v>4</v>
      </c>
      <c r="N227" s="23">
        <v>1.5</v>
      </c>
      <c r="O227" s="10">
        <f t="shared" si="10"/>
        <v>3</v>
      </c>
      <c r="P227" s="23">
        <v>3</v>
      </c>
      <c r="Q227" s="23">
        <v>5</v>
      </c>
      <c r="R227" s="10">
        <f t="shared" si="11"/>
        <v>2</v>
      </c>
      <c r="S227" s="23">
        <v>2</v>
      </c>
      <c r="T227" s="23">
        <v>3</v>
      </c>
      <c r="U227" s="23">
        <v>2</v>
      </c>
      <c r="V227" s="23">
        <v>1</v>
      </c>
      <c r="Y227" s="10">
        <v>3</v>
      </c>
      <c r="AA227" s="10">
        <v>3</v>
      </c>
      <c r="AC227" s="10">
        <v>2</v>
      </c>
      <c r="AE227" s="10">
        <v>1</v>
      </c>
      <c r="AF227" s="10">
        <v>1</v>
      </c>
      <c r="AH227" s="22">
        <v>1</v>
      </c>
      <c r="AJ227" s="10">
        <v>2</v>
      </c>
      <c r="AL227" s="10">
        <v>1</v>
      </c>
      <c r="AM227" s="10">
        <v>3</v>
      </c>
      <c r="AO227" s="10" t="s">
        <v>929</v>
      </c>
      <c r="AQ227" s="10">
        <v>2</v>
      </c>
      <c r="AS227" s="10">
        <v>1</v>
      </c>
      <c r="AT227" s="10">
        <v>1</v>
      </c>
      <c r="AV227" s="10" t="s">
        <v>930</v>
      </c>
    </row>
    <row r="228" spans="1:48" s="10" customFormat="1" ht="40.5">
      <c r="A228" s="10">
        <v>228</v>
      </c>
      <c r="B228" s="21" t="s">
        <v>923</v>
      </c>
      <c r="C228" s="21">
        <v>5</v>
      </c>
      <c r="D228" s="10">
        <v>3</v>
      </c>
      <c r="E228" s="10" t="s">
        <v>743</v>
      </c>
      <c r="F228" s="10" t="s">
        <v>743</v>
      </c>
      <c r="I228" s="10">
        <v>63</v>
      </c>
      <c r="J228" s="10">
        <v>4</v>
      </c>
      <c r="K228" s="10">
        <v>1</v>
      </c>
      <c r="L228" s="23">
        <v>45</v>
      </c>
      <c r="M228" s="10">
        <f t="shared" si="9"/>
        <v>4</v>
      </c>
      <c r="N228" s="23">
        <v>1.5</v>
      </c>
      <c r="O228" s="10">
        <f t="shared" si="10"/>
        <v>3</v>
      </c>
      <c r="P228" s="23">
        <v>5</v>
      </c>
      <c r="Q228" s="23">
        <v>10</v>
      </c>
      <c r="R228" s="10">
        <f t="shared" si="11"/>
        <v>3</v>
      </c>
      <c r="S228" s="23">
        <v>1</v>
      </c>
      <c r="T228" s="23">
        <v>4</v>
      </c>
      <c r="U228" s="23">
        <v>2</v>
      </c>
      <c r="V228" s="23">
        <v>1</v>
      </c>
      <c r="X228" s="10" t="s">
        <v>436</v>
      </c>
      <c r="Z228" s="10" t="s">
        <v>931</v>
      </c>
      <c r="AA228" s="10">
        <v>1</v>
      </c>
      <c r="AB228" s="10" t="s">
        <v>932</v>
      </c>
      <c r="AC228" s="10">
        <v>3</v>
      </c>
      <c r="AD228" s="10" t="s">
        <v>933</v>
      </c>
      <c r="AE228" s="10">
        <v>1</v>
      </c>
      <c r="AF228" s="10">
        <v>1</v>
      </c>
      <c r="AH228" s="22">
        <v>2</v>
      </c>
      <c r="AJ228" s="10">
        <v>2</v>
      </c>
      <c r="AK228" s="10" t="s">
        <v>934</v>
      </c>
      <c r="AL228" s="10">
        <v>2</v>
      </c>
      <c r="AN228" s="10" t="s">
        <v>935</v>
      </c>
      <c r="AO228" s="10" t="s">
        <v>936</v>
      </c>
      <c r="AP228" s="10" t="s">
        <v>936</v>
      </c>
      <c r="AS228" s="10">
        <v>1</v>
      </c>
      <c r="AT228" s="10">
        <v>2</v>
      </c>
      <c r="AV228" s="10" t="s">
        <v>937</v>
      </c>
    </row>
    <row r="229" spans="1:47" s="10" customFormat="1" ht="27">
      <c r="A229" s="10">
        <v>229</v>
      </c>
      <c r="B229" s="21" t="s">
        <v>923</v>
      </c>
      <c r="C229" s="21">
        <v>6</v>
      </c>
      <c r="D229" s="10">
        <v>4</v>
      </c>
      <c r="E229" s="10" t="s">
        <v>743</v>
      </c>
      <c r="F229" s="10" t="s">
        <v>743</v>
      </c>
      <c r="I229" s="10">
        <v>69</v>
      </c>
      <c r="J229" s="10">
        <v>4</v>
      </c>
      <c r="K229" s="10">
        <v>1</v>
      </c>
      <c r="L229" s="23">
        <v>45</v>
      </c>
      <c r="M229" s="10">
        <f t="shared" si="9"/>
        <v>4</v>
      </c>
      <c r="O229" s="10">
        <f t="shared" si="10"/>
      </c>
      <c r="P229" s="23">
        <v>8</v>
      </c>
      <c r="Q229" s="23">
        <v>17.5</v>
      </c>
      <c r="R229" s="10">
        <f t="shared" si="11"/>
        <v>3</v>
      </c>
      <c r="S229" s="23">
        <v>2</v>
      </c>
      <c r="T229" s="23">
        <v>2</v>
      </c>
      <c r="U229" s="23">
        <v>2</v>
      </c>
      <c r="V229" s="23">
        <v>1</v>
      </c>
      <c r="X229" s="10" t="s">
        <v>938</v>
      </c>
      <c r="Y229" s="10">
        <v>2</v>
      </c>
      <c r="Z229" s="10" t="s">
        <v>939</v>
      </c>
      <c r="AA229" s="10">
        <v>2</v>
      </c>
      <c r="AC229" s="10">
        <v>3</v>
      </c>
      <c r="AE229" s="10">
        <v>2</v>
      </c>
      <c r="AF229" s="10">
        <v>1</v>
      </c>
      <c r="AH229" s="22">
        <v>1</v>
      </c>
      <c r="AJ229" s="10">
        <v>2</v>
      </c>
      <c r="AL229" s="10">
        <v>1</v>
      </c>
      <c r="AP229" s="10" t="s">
        <v>940</v>
      </c>
      <c r="AQ229" s="10">
        <v>2</v>
      </c>
      <c r="AS229" s="10">
        <v>1</v>
      </c>
      <c r="AT229" s="10">
        <v>2</v>
      </c>
      <c r="AU229" s="10" t="s">
        <v>941</v>
      </c>
    </row>
    <row r="230" spans="1:46" s="10" customFormat="1" ht="27">
      <c r="A230" s="10">
        <v>230</v>
      </c>
      <c r="B230" s="21" t="s">
        <v>942</v>
      </c>
      <c r="C230" s="21">
        <v>1</v>
      </c>
      <c r="D230" s="10" t="s">
        <v>943</v>
      </c>
      <c r="E230" s="10" t="s">
        <v>36</v>
      </c>
      <c r="F230" s="10" t="s">
        <v>36</v>
      </c>
      <c r="I230" s="10">
        <v>56</v>
      </c>
      <c r="J230" s="10">
        <v>3</v>
      </c>
      <c r="K230" s="10">
        <v>1</v>
      </c>
      <c r="L230" s="23">
        <v>40</v>
      </c>
      <c r="M230" s="10">
        <f t="shared" si="9"/>
        <v>4</v>
      </c>
      <c r="N230" s="23">
        <v>1.25</v>
      </c>
      <c r="O230" s="10">
        <f t="shared" si="10"/>
        <v>2</v>
      </c>
      <c r="P230" s="23">
        <v>6</v>
      </c>
      <c r="Q230" s="23">
        <v>12.5</v>
      </c>
      <c r="R230" s="10">
        <f t="shared" si="11"/>
        <v>3</v>
      </c>
      <c r="S230" s="23">
        <v>2</v>
      </c>
      <c r="T230" s="23">
        <v>3</v>
      </c>
      <c r="U230" s="23">
        <v>2</v>
      </c>
      <c r="V230" s="23">
        <v>1</v>
      </c>
      <c r="X230" s="10" t="s">
        <v>944</v>
      </c>
      <c r="Y230" s="10">
        <v>1</v>
      </c>
      <c r="AA230" s="10">
        <v>1</v>
      </c>
      <c r="AB230" s="10" t="s">
        <v>945</v>
      </c>
      <c r="AC230" s="10">
        <v>2</v>
      </c>
      <c r="AE230" s="10">
        <v>1</v>
      </c>
      <c r="AF230" s="10">
        <v>1</v>
      </c>
      <c r="AH230" s="22">
        <v>2</v>
      </c>
      <c r="AI230" s="10" t="s">
        <v>946</v>
      </c>
      <c r="AJ230" s="10">
        <v>2</v>
      </c>
      <c r="AK230" s="10" t="s">
        <v>947</v>
      </c>
      <c r="AL230" s="10">
        <v>1</v>
      </c>
      <c r="AM230" s="10">
        <v>1</v>
      </c>
      <c r="AO230" s="10" t="s">
        <v>948</v>
      </c>
      <c r="AP230" s="10" t="s">
        <v>949</v>
      </c>
      <c r="AQ230" s="10">
        <v>1</v>
      </c>
      <c r="AS230" s="10">
        <v>1</v>
      </c>
      <c r="AT230" s="10">
        <v>1</v>
      </c>
    </row>
    <row r="231" spans="1:46" s="10" customFormat="1" ht="13.5">
      <c r="A231" s="10">
        <v>231</v>
      </c>
      <c r="B231" s="21" t="s">
        <v>950</v>
      </c>
      <c r="C231" s="21">
        <v>2</v>
      </c>
      <c r="D231" s="10" t="s">
        <v>951</v>
      </c>
      <c r="E231" s="10" t="s">
        <v>733</v>
      </c>
      <c r="F231" s="10" t="s">
        <v>733</v>
      </c>
      <c r="I231" s="10">
        <v>55</v>
      </c>
      <c r="J231" s="10">
        <v>3</v>
      </c>
      <c r="K231" s="10">
        <v>1</v>
      </c>
      <c r="L231" s="23">
        <v>35</v>
      </c>
      <c r="M231" s="10">
        <f t="shared" si="9"/>
        <v>3</v>
      </c>
      <c r="N231" s="23">
        <v>1.5</v>
      </c>
      <c r="O231" s="10">
        <f t="shared" si="10"/>
        <v>3</v>
      </c>
      <c r="P231" s="23">
        <v>2</v>
      </c>
      <c r="Q231" s="23">
        <v>5</v>
      </c>
      <c r="R231" s="10">
        <f t="shared" si="11"/>
        <v>2</v>
      </c>
      <c r="S231" s="23">
        <v>2</v>
      </c>
      <c r="T231" s="23">
        <v>2</v>
      </c>
      <c r="U231" s="23">
        <v>2</v>
      </c>
      <c r="V231" s="23">
        <v>1</v>
      </c>
      <c r="X231" s="10" t="s">
        <v>952</v>
      </c>
      <c r="Y231" s="10">
        <v>3</v>
      </c>
      <c r="AA231" s="10">
        <v>3</v>
      </c>
      <c r="AC231" s="10">
        <v>3</v>
      </c>
      <c r="AD231" s="10" t="s">
        <v>953</v>
      </c>
      <c r="AE231" s="10">
        <v>2</v>
      </c>
      <c r="AF231" s="10">
        <v>1</v>
      </c>
      <c r="AH231" s="22">
        <v>2</v>
      </c>
      <c r="AI231" s="10" t="s">
        <v>954</v>
      </c>
      <c r="AJ231" s="10">
        <v>1</v>
      </c>
      <c r="AL231" s="10">
        <v>2</v>
      </c>
      <c r="AO231" s="10" t="s">
        <v>210</v>
      </c>
      <c r="AP231" s="10" t="s">
        <v>125</v>
      </c>
      <c r="AQ231" s="10">
        <v>1</v>
      </c>
      <c r="AS231" s="10">
        <v>2</v>
      </c>
      <c r="AT231" s="10">
        <v>1</v>
      </c>
    </row>
    <row r="232" spans="1:34" s="10" customFormat="1" ht="27">
      <c r="A232" s="10">
        <v>233</v>
      </c>
      <c r="B232" s="21" t="s">
        <v>950</v>
      </c>
      <c r="C232" s="21">
        <v>4</v>
      </c>
      <c r="E232" s="10" t="s">
        <v>771</v>
      </c>
      <c r="F232" s="10" t="s">
        <v>771</v>
      </c>
      <c r="I232" s="10">
        <v>62</v>
      </c>
      <c r="J232" s="10">
        <v>4</v>
      </c>
      <c r="K232" s="10">
        <v>1</v>
      </c>
      <c r="L232" s="23">
        <v>35</v>
      </c>
      <c r="M232" s="10">
        <f t="shared" si="9"/>
        <v>3</v>
      </c>
      <c r="N232" s="23">
        <v>1.75</v>
      </c>
      <c r="O232" s="10">
        <f t="shared" si="10"/>
        <v>3</v>
      </c>
      <c r="P232" s="23">
        <v>3</v>
      </c>
      <c r="Q232" s="23">
        <v>6</v>
      </c>
      <c r="R232" s="10">
        <f t="shared" si="11"/>
        <v>2</v>
      </c>
      <c r="S232" s="23">
        <v>1</v>
      </c>
      <c r="T232" s="23">
        <v>2</v>
      </c>
      <c r="U232" s="23">
        <v>2</v>
      </c>
      <c r="V232" s="23">
        <v>1</v>
      </c>
      <c r="X232" s="10" t="s">
        <v>955</v>
      </c>
      <c r="Y232" s="10">
        <v>3</v>
      </c>
      <c r="AA232" s="10">
        <v>1</v>
      </c>
      <c r="AB232" s="10" t="s">
        <v>956</v>
      </c>
      <c r="AC232" s="10">
        <v>2</v>
      </c>
      <c r="AE232" s="10">
        <v>3</v>
      </c>
      <c r="AF232" s="10">
        <v>1</v>
      </c>
      <c r="AH232" s="22"/>
    </row>
    <row r="233" spans="1:48" s="10" customFormat="1" ht="54">
      <c r="A233" s="10">
        <v>234</v>
      </c>
      <c r="B233" s="21" t="s">
        <v>950</v>
      </c>
      <c r="C233" s="21">
        <v>5</v>
      </c>
      <c r="E233" s="10" t="s">
        <v>733</v>
      </c>
      <c r="F233" s="10" t="s">
        <v>733</v>
      </c>
      <c r="I233" s="10">
        <v>73</v>
      </c>
      <c r="J233" s="10">
        <v>5</v>
      </c>
      <c r="K233" s="10">
        <v>1</v>
      </c>
      <c r="L233" s="23">
        <v>35</v>
      </c>
      <c r="M233" s="10">
        <f t="shared" si="9"/>
        <v>3</v>
      </c>
      <c r="N233" s="23">
        <v>1.5</v>
      </c>
      <c r="O233" s="10">
        <f t="shared" si="10"/>
        <v>3</v>
      </c>
      <c r="P233" s="23">
        <v>4</v>
      </c>
      <c r="Q233" s="23">
        <v>10</v>
      </c>
      <c r="R233" s="10">
        <f t="shared" si="11"/>
        <v>3</v>
      </c>
      <c r="S233" s="23">
        <v>1</v>
      </c>
      <c r="T233" s="23">
        <v>2</v>
      </c>
      <c r="U233" s="23">
        <v>1</v>
      </c>
      <c r="V233" s="23">
        <v>2</v>
      </c>
      <c r="W233" s="23">
        <v>19</v>
      </c>
      <c r="X233" s="10" t="s">
        <v>952</v>
      </c>
      <c r="Y233" s="23">
        <v>3</v>
      </c>
      <c r="AA233" s="10">
        <v>1</v>
      </c>
      <c r="AB233" s="10" t="s">
        <v>957</v>
      </c>
      <c r="AC233" s="10">
        <v>3</v>
      </c>
      <c r="AD233" s="10" t="s">
        <v>958</v>
      </c>
      <c r="AE233" s="10">
        <v>2</v>
      </c>
      <c r="AF233" s="10">
        <v>1</v>
      </c>
      <c r="AG233" s="10" t="s">
        <v>959</v>
      </c>
      <c r="AH233" s="22">
        <v>2</v>
      </c>
      <c r="AJ233" s="10">
        <v>2</v>
      </c>
      <c r="AL233" s="10">
        <v>2</v>
      </c>
      <c r="AQ233" s="10">
        <v>2</v>
      </c>
      <c r="AS233" s="10">
        <v>1</v>
      </c>
      <c r="AT233" s="10">
        <v>1</v>
      </c>
      <c r="AV233" s="10" t="s">
        <v>960</v>
      </c>
    </row>
    <row r="234" spans="1:46" s="10" customFormat="1" ht="13.5">
      <c r="A234" s="10">
        <v>235</v>
      </c>
      <c r="B234" s="21" t="s">
        <v>950</v>
      </c>
      <c r="C234" s="21">
        <v>6</v>
      </c>
      <c r="I234" s="10">
        <v>58</v>
      </c>
      <c r="J234" s="10">
        <v>3</v>
      </c>
      <c r="K234" s="10">
        <v>1</v>
      </c>
      <c r="L234" s="23">
        <v>15</v>
      </c>
      <c r="M234" s="10">
        <f t="shared" si="9"/>
        <v>1</v>
      </c>
      <c r="N234" s="23">
        <v>2</v>
      </c>
      <c r="O234" s="10">
        <f t="shared" si="10"/>
        <v>4</v>
      </c>
      <c r="P234" s="23">
        <v>1</v>
      </c>
      <c r="Q234" s="23">
        <v>30</v>
      </c>
      <c r="R234" s="10">
        <f t="shared" si="11"/>
        <v>4</v>
      </c>
      <c r="S234" s="23">
        <v>2</v>
      </c>
      <c r="T234" s="23">
        <v>1</v>
      </c>
      <c r="U234" s="23">
        <v>1</v>
      </c>
      <c r="V234" s="23">
        <v>1</v>
      </c>
      <c r="X234" s="10" t="s">
        <v>961</v>
      </c>
      <c r="Y234" s="23">
        <v>1</v>
      </c>
      <c r="AA234" s="10">
        <v>1</v>
      </c>
      <c r="AC234" s="10">
        <v>2</v>
      </c>
      <c r="AE234" s="10">
        <v>2</v>
      </c>
      <c r="AF234" s="10">
        <v>1</v>
      </c>
      <c r="AH234" s="22">
        <v>1</v>
      </c>
      <c r="AJ234" s="10">
        <v>1</v>
      </c>
      <c r="AL234" s="10">
        <v>1</v>
      </c>
      <c r="AQ234" s="10">
        <v>2</v>
      </c>
      <c r="AS234" s="10">
        <v>2</v>
      </c>
      <c r="AT234" s="10">
        <v>1</v>
      </c>
    </row>
    <row r="235" spans="1:48" s="10" customFormat="1" ht="40.5">
      <c r="A235" s="10">
        <v>236</v>
      </c>
      <c r="B235" s="21" t="s">
        <v>962</v>
      </c>
      <c r="C235" s="21">
        <v>1</v>
      </c>
      <c r="D235" s="10">
        <v>9</v>
      </c>
      <c r="E235" s="10" t="s">
        <v>518</v>
      </c>
      <c r="F235" s="10" t="s">
        <v>518</v>
      </c>
      <c r="I235" s="10">
        <v>48</v>
      </c>
      <c r="J235" s="10">
        <v>2</v>
      </c>
      <c r="K235" s="10">
        <v>1</v>
      </c>
      <c r="L235" s="23">
        <v>30</v>
      </c>
      <c r="M235" s="10">
        <f t="shared" si="9"/>
        <v>2</v>
      </c>
      <c r="N235" s="23">
        <v>1.5</v>
      </c>
      <c r="O235" s="10">
        <f t="shared" si="10"/>
        <v>3</v>
      </c>
      <c r="P235" s="23">
        <v>4</v>
      </c>
      <c r="Q235" s="23">
        <v>10</v>
      </c>
      <c r="R235" s="10">
        <f t="shared" si="11"/>
        <v>3</v>
      </c>
      <c r="S235" s="23">
        <v>2</v>
      </c>
      <c r="T235" s="23">
        <v>2</v>
      </c>
      <c r="U235" s="23">
        <v>2</v>
      </c>
      <c r="V235" s="23">
        <v>1</v>
      </c>
      <c r="X235" s="10" t="s">
        <v>963</v>
      </c>
      <c r="Y235" s="23">
        <v>1</v>
      </c>
      <c r="AA235" s="10">
        <v>1</v>
      </c>
      <c r="AB235" s="10" t="s">
        <v>964</v>
      </c>
      <c r="AC235" s="10">
        <v>2</v>
      </c>
      <c r="AE235" s="10">
        <v>1</v>
      </c>
      <c r="AF235" s="10">
        <v>2</v>
      </c>
      <c r="AH235" s="22">
        <v>1</v>
      </c>
      <c r="AI235" s="10" t="s">
        <v>965</v>
      </c>
      <c r="AJ235" s="10">
        <v>1</v>
      </c>
      <c r="AL235" s="10">
        <v>1</v>
      </c>
      <c r="AM235" s="10">
        <v>1</v>
      </c>
      <c r="AO235" s="10" t="s">
        <v>966</v>
      </c>
      <c r="AP235" s="10" t="s">
        <v>755</v>
      </c>
      <c r="AQ235" s="10">
        <v>3</v>
      </c>
      <c r="AS235" s="10">
        <v>2</v>
      </c>
      <c r="AT235" s="10">
        <v>1</v>
      </c>
      <c r="AV235" s="10" t="s">
        <v>967</v>
      </c>
    </row>
    <row r="236" spans="1:48" s="10" customFormat="1" ht="13.5">
      <c r="A236" s="10">
        <v>237</v>
      </c>
      <c r="B236" s="21" t="s">
        <v>968</v>
      </c>
      <c r="C236" s="21">
        <v>2</v>
      </c>
      <c r="D236" s="10">
        <v>10</v>
      </c>
      <c r="E236" s="10" t="s">
        <v>108</v>
      </c>
      <c r="F236" s="10" t="s">
        <v>108</v>
      </c>
      <c r="I236" s="10">
        <v>63</v>
      </c>
      <c r="J236" s="10">
        <v>4</v>
      </c>
      <c r="K236" s="10">
        <v>1</v>
      </c>
      <c r="L236" s="23">
        <v>30</v>
      </c>
      <c r="M236" s="10">
        <f t="shared" si="9"/>
        <v>2</v>
      </c>
      <c r="N236" s="23">
        <v>1</v>
      </c>
      <c r="O236" s="10">
        <f t="shared" si="10"/>
        <v>2</v>
      </c>
      <c r="P236" s="23">
        <v>4</v>
      </c>
      <c r="Q236" s="23">
        <v>10</v>
      </c>
      <c r="R236" s="10">
        <f t="shared" si="11"/>
        <v>3</v>
      </c>
      <c r="S236" s="23">
        <v>1</v>
      </c>
      <c r="T236" s="23">
        <v>2</v>
      </c>
      <c r="U236" s="23">
        <v>2</v>
      </c>
      <c r="V236" s="23">
        <v>1</v>
      </c>
      <c r="X236" s="10" t="s">
        <v>969</v>
      </c>
      <c r="Y236" s="23">
        <v>1</v>
      </c>
      <c r="AA236" s="10">
        <v>1</v>
      </c>
      <c r="AB236" s="10" t="s">
        <v>970</v>
      </c>
      <c r="AC236" s="10">
        <v>2</v>
      </c>
      <c r="AE236" s="10">
        <v>3</v>
      </c>
      <c r="AF236" s="10">
        <v>2</v>
      </c>
      <c r="AH236" s="22">
        <v>2</v>
      </c>
      <c r="AJ236" s="10">
        <v>2</v>
      </c>
      <c r="AL236" s="10">
        <v>2</v>
      </c>
      <c r="AQ236" s="10">
        <v>1</v>
      </c>
      <c r="AS236" s="10">
        <v>1</v>
      </c>
      <c r="AT236" s="10">
        <v>1</v>
      </c>
      <c r="AV236" s="10" t="s">
        <v>971</v>
      </c>
    </row>
    <row r="237" spans="1:46" s="10" customFormat="1" ht="27">
      <c r="A237" s="10">
        <v>238</v>
      </c>
      <c r="B237" s="21" t="s">
        <v>968</v>
      </c>
      <c r="C237" s="21">
        <v>3</v>
      </c>
      <c r="E237" s="10" t="s">
        <v>36</v>
      </c>
      <c r="F237" s="10" t="s">
        <v>36</v>
      </c>
      <c r="I237" s="10">
        <v>64</v>
      </c>
      <c r="J237" s="10">
        <v>4</v>
      </c>
      <c r="K237" s="10">
        <v>1</v>
      </c>
      <c r="L237" s="23">
        <v>30</v>
      </c>
      <c r="M237" s="10">
        <f t="shared" si="9"/>
        <v>2</v>
      </c>
      <c r="N237" s="23">
        <v>1</v>
      </c>
      <c r="O237" s="10">
        <f t="shared" si="10"/>
        <v>2</v>
      </c>
      <c r="P237" s="23">
        <v>3</v>
      </c>
      <c r="Q237" s="23">
        <v>6</v>
      </c>
      <c r="R237" s="10">
        <f t="shared" si="11"/>
        <v>2</v>
      </c>
      <c r="S237" s="23">
        <v>1</v>
      </c>
      <c r="T237" s="23">
        <v>2</v>
      </c>
      <c r="U237" s="23">
        <v>1</v>
      </c>
      <c r="V237" s="23">
        <v>1</v>
      </c>
      <c r="X237" s="10" t="s">
        <v>972</v>
      </c>
      <c r="Y237" s="23">
        <v>2</v>
      </c>
      <c r="AA237" s="10">
        <v>1</v>
      </c>
      <c r="AB237" s="10" t="s">
        <v>973</v>
      </c>
      <c r="AC237" s="10">
        <v>3</v>
      </c>
      <c r="AD237" s="10" t="s">
        <v>974</v>
      </c>
      <c r="AE237" s="10">
        <v>2</v>
      </c>
      <c r="AF237" s="10">
        <v>2</v>
      </c>
      <c r="AG237" s="10" t="s">
        <v>975</v>
      </c>
      <c r="AH237" s="22">
        <v>2</v>
      </c>
      <c r="AJ237" s="10">
        <v>2</v>
      </c>
      <c r="AL237" s="10">
        <v>2</v>
      </c>
      <c r="AQ237" s="10">
        <v>1</v>
      </c>
      <c r="AS237" s="10">
        <v>1</v>
      </c>
      <c r="AT237" s="10">
        <v>1</v>
      </c>
    </row>
    <row r="238" spans="1:46" s="10" customFormat="1" ht="13.5">
      <c r="A238" s="10">
        <v>239</v>
      </c>
      <c r="B238" s="21" t="s">
        <v>968</v>
      </c>
      <c r="C238" s="21">
        <v>4</v>
      </c>
      <c r="E238" s="10" t="s">
        <v>733</v>
      </c>
      <c r="F238" s="10" t="s">
        <v>733</v>
      </c>
      <c r="I238" s="10">
        <v>59</v>
      </c>
      <c r="J238" s="10">
        <v>3</v>
      </c>
      <c r="K238" s="10">
        <v>1</v>
      </c>
      <c r="L238" s="23">
        <v>28</v>
      </c>
      <c r="M238" s="10">
        <f t="shared" si="9"/>
        <v>1</v>
      </c>
      <c r="N238" s="23">
        <v>1.5</v>
      </c>
      <c r="O238" s="10">
        <f t="shared" si="10"/>
        <v>3</v>
      </c>
      <c r="P238" s="23">
        <v>3</v>
      </c>
      <c r="Q238" s="23">
        <v>10</v>
      </c>
      <c r="R238" s="10">
        <f t="shared" si="11"/>
        <v>3</v>
      </c>
      <c r="S238" s="23">
        <v>2</v>
      </c>
      <c r="T238" s="23">
        <v>2</v>
      </c>
      <c r="U238" s="23">
        <v>2</v>
      </c>
      <c r="V238" s="23">
        <v>1</v>
      </c>
      <c r="X238" s="10" t="s">
        <v>976</v>
      </c>
      <c r="Y238" s="23">
        <v>1</v>
      </c>
      <c r="AA238" s="10">
        <v>2</v>
      </c>
      <c r="AC238" s="10">
        <v>2</v>
      </c>
      <c r="AE238" s="10">
        <v>2</v>
      </c>
      <c r="AF238" s="10">
        <v>2</v>
      </c>
      <c r="AH238" s="22">
        <v>2</v>
      </c>
      <c r="AJ238" s="10">
        <v>2</v>
      </c>
      <c r="AL238" s="10">
        <v>2</v>
      </c>
      <c r="AQ238" s="10">
        <v>1</v>
      </c>
      <c r="AS238" s="10">
        <v>1</v>
      </c>
      <c r="AT238" s="10">
        <v>1</v>
      </c>
    </row>
    <row r="239" spans="1:48" s="10" customFormat="1" ht="54">
      <c r="A239" s="10">
        <v>240</v>
      </c>
      <c r="B239" s="21" t="s">
        <v>977</v>
      </c>
      <c r="C239" s="21">
        <v>1</v>
      </c>
      <c r="D239" s="10">
        <v>1</v>
      </c>
      <c r="E239" s="10" t="s">
        <v>733</v>
      </c>
      <c r="F239" s="10" t="s">
        <v>733</v>
      </c>
      <c r="I239" s="10">
        <v>61</v>
      </c>
      <c r="J239" s="10">
        <v>4</v>
      </c>
      <c r="K239" s="10">
        <v>1</v>
      </c>
      <c r="L239" s="23">
        <v>48</v>
      </c>
      <c r="M239" s="10">
        <f t="shared" si="9"/>
        <v>4</v>
      </c>
      <c r="N239" s="23">
        <v>1.5</v>
      </c>
      <c r="O239" s="10">
        <f t="shared" si="10"/>
        <v>3</v>
      </c>
      <c r="P239" s="23">
        <v>4</v>
      </c>
      <c r="Q239" s="23">
        <v>6</v>
      </c>
      <c r="R239" s="10">
        <f t="shared" si="11"/>
        <v>2</v>
      </c>
      <c r="S239" s="23">
        <v>2</v>
      </c>
      <c r="T239" s="23">
        <v>4</v>
      </c>
      <c r="U239" s="23">
        <v>2</v>
      </c>
      <c r="V239" s="23">
        <v>1</v>
      </c>
      <c r="X239" s="10" t="s">
        <v>978</v>
      </c>
      <c r="Y239" s="23">
        <v>3</v>
      </c>
      <c r="AA239" s="10">
        <v>2</v>
      </c>
      <c r="AC239" s="10">
        <v>3</v>
      </c>
      <c r="AD239" s="10" t="s">
        <v>979</v>
      </c>
      <c r="AE239" s="10">
        <v>3</v>
      </c>
      <c r="AF239" s="10">
        <v>1</v>
      </c>
      <c r="AG239" s="10" t="s">
        <v>980</v>
      </c>
      <c r="AH239" s="22">
        <v>3</v>
      </c>
      <c r="AI239" s="10" t="s">
        <v>981</v>
      </c>
      <c r="AJ239" s="10">
        <v>1</v>
      </c>
      <c r="AK239" s="10" t="s">
        <v>982</v>
      </c>
      <c r="AL239" s="10">
        <v>1</v>
      </c>
      <c r="AM239" s="10">
        <v>1</v>
      </c>
      <c r="AN239" s="10" t="s">
        <v>983</v>
      </c>
      <c r="AO239" s="10" t="s">
        <v>984</v>
      </c>
      <c r="AP239" s="10" t="s">
        <v>985</v>
      </c>
      <c r="AQ239" s="10">
        <v>2</v>
      </c>
      <c r="AR239" s="10" t="s">
        <v>986</v>
      </c>
      <c r="AS239" s="10">
        <v>1</v>
      </c>
      <c r="AT239" s="10">
        <v>1</v>
      </c>
      <c r="AU239" s="10" t="s">
        <v>987</v>
      </c>
      <c r="AV239" s="10" t="s">
        <v>988</v>
      </c>
    </row>
    <row r="240" spans="1:47" s="10" customFormat="1" ht="27">
      <c r="A240" s="10">
        <v>241</v>
      </c>
      <c r="B240" s="21" t="s">
        <v>989</v>
      </c>
      <c r="C240" s="21">
        <v>2</v>
      </c>
      <c r="D240" s="10">
        <v>2</v>
      </c>
      <c r="E240" s="10" t="s">
        <v>733</v>
      </c>
      <c r="F240" s="10" t="s">
        <v>733</v>
      </c>
      <c r="I240" s="10">
        <v>42</v>
      </c>
      <c r="J240" s="10">
        <v>2</v>
      </c>
      <c r="K240" s="10">
        <v>1</v>
      </c>
      <c r="L240" s="23">
        <v>45</v>
      </c>
      <c r="M240" s="10">
        <f t="shared" si="9"/>
        <v>4</v>
      </c>
      <c r="N240" s="23">
        <v>1.5</v>
      </c>
      <c r="O240" s="10">
        <f t="shared" si="10"/>
        <v>3</v>
      </c>
      <c r="P240" s="23">
        <v>2</v>
      </c>
      <c r="Q240" s="23">
        <v>4</v>
      </c>
      <c r="R240" s="10">
        <f t="shared" si="11"/>
        <v>1</v>
      </c>
      <c r="S240" s="23">
        <v>2</v>
      </c>
      <c r="T240" s="23">
        <v>4</v>
      </c>
      <c r="U240" s="23">
        <v>2</v>
      </c>
      <c r="V240" s="23">
        <v>1</v>
      </c>
      <c r="X240" s="10" t="s">
        <v>990</v>
      </c>
      <c r="Y240" s="23">
        <v>1</v>
      </c>
      <c r="AA240" s="10">
        <v>3</v>
      </c>
      <c r="AC240" s="10">
        <v>2</v>
      </c>
      <c r="AE240" s="10">
        <v>1</v>
      </c>
      <c r="AG240" s="10" t="s">
        <v>991</v>
      </c>
      <c r="AH240" s="22">
        <v>3</v>
      </c>
      <c r="AJ240" s="10">
        <v>1</v>
      </c>
      <c r="AL240" s="10">
        <v>1</v>
      </c>
      <c r="AO240" s="10" t="s">
        <v>992</v>
      </c>
      <c r="AQ240" s="10">
        <v>3</v>
      </c>
      <c r="AS240" s="10">
        <v>2</v>
      </c>
      <c r="AT240" s="10">
        <v>1</v>
      </c>
      <c r="AU240" s="10" t="s">
        <v>993</v>
      </c>
    </row>
    <row r="241" spans="1:46" s="10" customFormat="1" ht="40.5">
      <c r="A241" s="10">
        <v>242</v>
      </c>
      <c r="B241" s="21" t="s">
        <v>989</v>
      </c>
      <c r="C241" s="21">
        <v>3</v>
      </c>
      <c r="D241" s="10">
        <v>8</v>
      </c>
      <c r="E241" s="10" t="s">
        <v>994</v>
      </c>
      <c r="F241" s="10" t="s">
        <v>994</v>
      </c>
      <c r="I241" s="10">
        <v>55</v>
      </c>
      <c r="J241" s="10">
        <v>3</v>
      </c>
      <c r="K241" s="10">
        <v>2</v>
      </c>
      <c r="L241" s="23">
        <v>45</v>
      </c>
      <c r="M241" s="10">
        <f t="shared" si="9"/>
        <v>4</v>
      </c>
      <c r="N241" s="23">
        <v>1.3</v>
      </c>
      <c r="O241" s="10">
        <f t="shared" si="10"/>
        <v>2</v>
      </c>
      <c r="P241" s="23">
        <v>1</v>
      </c>
      <c r="Q241" s="23">
        <v>3</v>
      </c>
      <c r="R241" s="10">
        <f t="shared" si="11"/>
        <v>1</v>
      </c>
      <c r="S241" s="23">
        <v>1</v>
      </c>
      <c r="T241" s="23">
        <v>3</v>
      </c>
      <c r="U241" s="23">
        <v>1</v>
      </c>
      <c r="V241" s="23">
        <v>1</v>
      </c>
      <c r="X241" s="10" t="s">
        <v>995</v>
      </c>
      <c r="Y241" s="23">
        <v>3</v>
      </c>
      <c r="Z241" s="10" t="s">
        <v>996</v>
      </c>
      <c r="AA241" s="10">
        <v>1</v>
      </c>
      <c r="AB241" s="10" t="s">
        <v>997</v>
      </c>
      <c r="AC241" s="10">
        <v>3</v>
      </c>
      <c r="AD241" s="10" t="s">
        <v>998</v>
      </c>
      <c r="AE241" s="10">
        <v>3</v>
      </c>
      <c r="AF241" s="10">
        <v>1</v>
      </c>
      <c r="AG241" s="10" t="s">
        <v>999</v>
      </c>
      <c r="AH241" s="22">
        <v>3</v>
      </c>
      <c r="AJ241" s="10">
        <v>2</v>
      </c>
      <c r="AK241" s="10" t="s">
        <v>1000</v>
      </c>
      <c r="AM241" s="10">
        <v>2</v>
      </c>
      <c r="AN241" s="10" t="s">
        <v>1001</v>
      </c>
      <c r="AQ241" s="10">
        <v>2</v>
      </c>
      <c r="AS241" s="10">
        <v>1</v>
      </c>
      <c r="AT241" s="10">
        <v>1</v>
      </c>
    </row>
    <row r="242" spans="1:46" s="10" customFormat="1" ht="40.5">
      <c r="A242" s="10">
        <v>243</v>
      </c>
      <c r="B242" s="21" t="s">
        <v>989</v>
      </c>
      <c r="C242" s="21">
        <v>4</v>
      </c>
      <c r="D242" s="10">
        <v>4</v>
      </c>
      <c r="E242" s="10" t="s">
        <v>733</v>
      </c>
      <c r="F242" s="10" t="s">
        <v>733</v>
      </c>
      <c r="I242" s="10">
        <v>40</v>
      </c>
      <c r="J242" s="10">
        <v>2</v>
      </c>
      <c r="K242" s="10">
        <v>1</v>
      </c>
      <c r="L242" s="23">
        <v>45</v>
      </c>
      <c r="M242" s="10">
        <f t="shared" si="9"/>
        <v>4</v>
      </c>
      <c r="N242" s="23">
        <v>1.5</v>
      </c>
      <c r="O242" s="10">
        <f t="shared" si="10"/>
        <v>3</v>
      </c>
      <c r="P242" s="23">
        <v>1</v>
      </c>
      <c r="Q242" s="23">
        <v>5</v>
      </c>
      <c r="R242" s="10">
        <f t="shared" si="11"/>
        <v>2</v>
      </c>
      <c r="S242" s="23">
        <v>1</v>
      </c>
      <c r="T242" s="23">
        <v>5</v>
      </c>
      <c r="U242" s="23">
        <v>2</v>
      </c>
      <c r="V242" s="23">
        <v>2</v>
      </c>
      <c r="W242" s="10" t="s">
        <v>1002</v>
      </c>
      <c r="X242" s="10" t="s">
        <v>1003</v>
      </c>
      <c r="Y242" s="23">
        <v>3</v>
      </c>
      <c r="Z242" s="10" t="s">
        <v>1004</v>
      </c>
      <c r="AA242" s="10">
        <v>3</v>
      </c>
      <c r="AB242" s="10" t="s">
        <v>1005</v>
      </c>
      <c r="AC242" s="10">
        <v>3</v>
      </c>
      <c r="AD242" s="10" t="s">
        <v>1006</v>
      </c>
      <c r="AE242" s="10">
        <v>3</v>
      </c>
      <c r="AF242" s="10">
        <v>2</v>
      </c>
      <c r="AG242" s="10" t="s">
        <v>1007</v>
      </c>
      <c r="AH242" s="22">
        <v>3</v>
      </c>
      <c r="AI242" s="10" t="s">
        <v>357</v>
      </c>
      <c r="AJ242" s="10">
        <v>2</v>
      </c>
      <c r="AK242" s="10" t="s">
        <v>1008</v>
      </c>
      <c r="AL242" s="10">
        <v>2</v>
      </c>
      <c r="AN242" s="10" t="s">
        <v>1009</v>
      </c>
      <c r="AP242" s="10" t="s">
        <v>1278</v>
      </c>
      <c r="AQ242" s="10">
        <v>3</v>
      </c>
      <c r="AS242" s="10">
        <v>1</v>
      </c>
      <c r="AT242" s="10">
        <v>1</v>
      </c>
    </row>
    <row r="243" spans="1:48" s="10" customFormat="1" ht="40.5">
      <c r="A243" s="10">
        <v>244</v>
      </c>
      <c r="B243" s="21" t="s">
        <v>989</v>
      </c>
      <c r="C243" s="21">
        <v>5</v>
      </c>
      <c r="D243" s="10">
        <v>5</v>
      </c>
      <c r="E243" s="10" t="s">
        <v>740</v>
      </c>
      <c r="F243" s="10" t="s">
        <v>733</v>
      </c>
      <c r="G243" s="10" t="s">
        <v>741</v>
      </c>
      <c r="I243" s="10">
        <v>58</v>
      </c>
      <c r="J243" s="10">
        <v>3</v>
      </c>
      <c r="K243" s="10">
        <v>1</v>
      </c>
      <c r="L243" s="23">
        <v>47</v>
      </c>
      <c r="M243" s="10">
        <f t="shared" si="9"/>
        <v>4</v>
      </c>
      <c r="N243" s="23">
        <v>1.5</v>
      </c>
      <c r="O243" s="10">
        <f t="shared" si="10"/>
        <v>3</v>
      </c>
      <c r="P243" s="23">
        <v>3</v>
      </c>
      <c r="Q243" s="23">
        <v>5</v>
      </c>
      <c r="R243" s="10">
        <f t="shared" si="11"/>
        <v>2</v>
      </c>
      <c r="S243" s="23">
        <v>1</v>
      </c>
      <c r="T243" s="23">
        <v>3</v>
      </c>
      <c r="U243" s="23">
        <v>1</v>
      </c>
      <c r="V243" s="23">
        <v>1</v>
      </c>
      <c r="X243" s="10" t="s">
        <v>401</v>
      </c>
      <c r="Y243" s="23">
        <v>1</v>
      </c>
      <c r="AA243" s="10">
        <v>1</v>
      </c>
      <c r="AB243" s="10" t="s">
        <v>1010</v>
      </c>
      <c r="AC243" s="10">
        <v>3</v>
      </c>
      <c r="AE243" s="10">
        <v>3</v>
      </c>
      <c r="AF243" s="10">
        <v>2</v>
      </c>
      <c r="AH243" s="22">
        <v>3</v>
      </c>
      <c r="AI243" s="10" t="s">
        <v>1011</v>
      </c>
      <c r="AJ243" s="10">
        <v>2</v>
      </c>
      <c r="AL243" s="10">
        <v>2</v>
      </c>
      <c r="AP243" s="10" t="s">
        <v>125</v>
      </c>
      <c r="AQ243" s="10">
        <v>2</v>
      </c>
      <c r="AS243" s="10">
        <v>1</v>
      </c>
      <c r="AT243" s="10">
        <v>1</v>
      </c>
      <c r="AV243" s="10" t="s">
        <v>1012</v>
      </c>
    </row>
    <row r="244" spans="1:46" s="10" customFormat="1" ht="13.5">
      <c r="A244" s="10">
        <v>245</v>
      </c>
      <c r="B244" s="21" t="s">
        <v>989</v>
      </c>
      <c r="C244" s="21">
        <v>6</v>
      </c>
      <c r="E244" s="10" t="s">
        <v>733</v>
      </c>
      <c r="F244" s="10" t="s">
        <v>733</v>
      </c>
      <c r="I244" s="10">
        <v>51</v>
      </c>
      <c r="J244" s="10">
        <v>3</v>
      </c>
      <c r="K244" s="10">
        <v>1</v>
      </c>
      <c r="L244" s="23">
        <v>50</v>
      </c>
      <c r="M244" s="10">
        <f t="shared" si="9"/>
        <v>4</v>
      </c>
      <c r="N244" s="23">
        <v>1.2</v>
      </c>
      <c r="O244" s="10">
        <f t="shared" si="10"/>
        <v>2</v>
      </c>
      <c r="P244" s="23">
        <v>1</v>
      </c>
      <c r="Q244" s="23">
        <v>1.5</v>
      </c>
      <c r="R244" s="10">
        <f t="shared" si="11"/>
        <v>1</v>
      </c>
      <c r="S244" s="23">
        <v>1</v>
      </c>
      <c r="T244" s="23">
        <v>4</v>
      </c>
      <c r="U244" s="23">
        <v>2</v>
      </c>
      <c r="V244" s="23">
        <v>1</v>
      </c>
      <c r="Y244" s="23">
        <v>2</v>
      </c>
      <c r="AA244" s="10">
        <v>2</v>
      </c>
      <c r="AC244" s="10">
        <v>3</v>
      </c>
      <c r="AE244" s="10">
        <v>3</v>
      </c>
      <c r="AF244" s="10">
        <v>2</v>
      </c>
      <c r="AH244" s="22">
        <v>2</v>
      </c>
      <c r="AJ244" s="10">
        <v>2</v>
      </c>
      <c r="AL244" s="10">
        <v>2</v>
      </c>
      <c r="AQ244" s="10">
        <v>2</v>
      </c>
      <c r="AS244" s="10">
        <v>1</v>
      </c>
      <c r="AT244" s="10">
        <v>1</v>
      </c>
    </row>
    <row r="245" spans="1:46" s="10" customFormat="1" ht="27">
      <c r="A245" s="10">
        <v>246</v>
      </c>
      <c r="B245" s="21" t="s">
        <v>989</v>
      </c>
      <c r="C245" s="21">
        <v>7</v>
      </c>
      <c r="D245" s="10">
        <v>7</v>
      </c>
      <c r="E245" s="10" t="s">
        <v>771</v>
      </c>
      <c r="F245" s="10" t="s">
        <v>771</v>
      </c>
      <c r="I245" s="10">
        <v>46</v>
      </c>
      <c r="J245" s="10">
        <v>2</v>
      </c>
      <c r="K245" s="10">
        <v>1</v>
      </c>
      <c r="L245" s="23">
        <v>48</v>
      </c>
      <c r="M245" s="10">
        <f t="shared" si="9"/>
        <v>4</v>
      </c>
      <c r="N245" s="23">
        <v>0.85</v>
      </c>
      <c r="O245" s="10">
        <f t="shared" si="10"/>
        <v>1</v>
      </c>
      <c r="P245" s="23">
        <v>2</v>
      </c>
      <c r="Q245" s="23">
        <v>1</v>
      </c>
      <c r="R245" s="10">
        <f t="shared" si="11"/>
        <v>1</v>
      </c>
      <c r="S245" s="23">
        <v>2</v>
      </c>
      <c r="T245" s="23">
        <v>5</v>
      </c>
      <c r="U245" s="23">
        <v>2</v>
      </c>
      <c r="V245" s="23">
        <v>1</v>
      </c>
      <c r="X245" s="10" t="s">
        <v>1013</v>
      </c>
      <c r="Y245" s="23">
        <v>1</v>
      </c>
      <c r="AA245" s="10">
        <v>1</v>
      </c>
      <c r="AB245" s="10" t="s">
        <v>251</v>
      </c>
      <c r="AC245" s="10">
        <v>2</v>
      </c>
      <c r="AD245" s="10" t="s">
        <v>1014</v>
      </c>
      <c r="AE245" s="10">
        <v>3</v>
      </c>
      <c r="AF245" s="10">
        <v>2</v>
      </c>
      <c r="AH245" s="22">
        <v>3</v>
      </c>
      <c r="AJ245" s="10">
        <v>2</v>
      </c>
      <c r="AM245" s="10">
        <v>1</v>
      </c>
      <c r="AO245" s="10" t="s">
        <v>1015</v>
      </c>
      <c r="AP245" s="10" t="s">
        <v>181</v>
      </c>
      <c r="AQ245" s="10">
        <v>2</v>
      </c>
      <c r="AS245" s="10">
        <v>1</v>
      </c>
      <c r="AT245" s="10">
        <v>1</v>
      </c>
    </row>
    <row r="246" spans="1:47" s="10" customFormat="1" ht="27">
      <c r="A246" s="10">
        <v>247</v>
      </c>
      <c r="B246" s="21" t="s">
        <v>989</v>
      </c>
      <c r="C246" s="21">
        <v>8</v>
      </c>
      <c r="D246" s="10">
        <v>8</v>
      </c>
      <c r="E246" s="10" t="s">
        <v>733</v>
      </c>
      <c r="F246" s="10" t="s">
        <v>733</v>
      </c>
      <c r="I246" s="10">
        <v>50</v>
      </c>
      <c r="J246" s="10">
        <v>3</v>
      </c>
      <c r="K246" s="10">
        <v>1</v>
      </c>
      <c r="L246" s="23">
        <v>48</v>
      </c>
      <c r="M246" s="10">
        <f t="shared" si="9"/>
        <v>4</v>
      </c>
      <c r="N246" s="23">
        <v>1.2</v>
      </c>
      <c r="O246" s="10">
        <f t="shared" si="10"/>
        <v>2</v>
      </c>
      <c r="P246" s="23">
        <v>3</v>
      </c>
      <c r="Q246" s="23">
        <v>5</v>
      </c>
      <c r="R246" s="10">
        <f t="shared" si="11"/>
        <v>2</v>
      </c>
      <c r="S246" s="23">
        <v>2</v>
      </c>
      <c r="T246" s="23">
        <v>3</v>
      </c>
      <c r="U246" s="23">
        <v>1</v>
      </c>
      <c r="V246" s="23">
        <v>1</v>
      </c>
      <c r="X246" s="10" t="s">
        <v>1016</v>
      </c>
      <c r="Y246" s="23">
        <v>1</v>
      </c>
      <c r="AA246" s="10">
        <v>1</v>
      </c>
      <c r="AB246" s="10" t="s">
        <v>347</v>
      </c>
      <c r="AC246" s="10">
        <v>2</v>
      </c>
      <c r="AE246" s="10">
        <v>1</v>
      </c>
      <c r="AF246" s="10">
        <v>2</v>
      </c>
      <c r="AG246" s="10" t="s">
        <v>1017</v>
      </c>
      <c r="AH246" s="22">
        <v>2</v>
      </c>
      <c r="AI246" s="10" t="s">
        <v>1018</v>
      </c>
      <c r="AJ246" s="10">
        <v>2</v>
      </c>
      <c r="AK246" s="10" t="s">
        <v>1019</v>
      </c>
      <c r="AL246" s="10">
        <v>2</v>
      </c>
      <c r="AM246" s="10">
        <v>3</v>
      </c>
      <c r="AN246" s="10" t="s">
        <v>1020</v>
      </c>
      <c r="AO246" s="10" t="s">
        <v>1021</v>
      </c>
      <c r="AP246" s="10" t="s">
        <v>102</v>
      </c>
      <c r="AQ246" s="10">
        <v>3</v>
      </c>
      <c r="AR246" s="10" t="s">
        <v>1022</v>
      </c>
      <c r="AS246" s="10">
        <v>1</v>
      </c>
      <c r="AT246" s="10">
        <v>1</v>
      </c>
      <c r="AU246" s="10" t="s">
        <v>1023</v>
      </c>
    </row>
    <row r="247" spans="1:46" s="10" customFormat="1" ht="27">
      <c r="A247" s="10">
        <v>248</v>
      </c>
      <c r="B247" s="21" t="s">
        <v>1024</v>
      </c>
      <c r="C247" s="21">
        <v>1</v>
      </c>
      <c r="D247" s="10">
        <v>1</v>
      </c>
      <c r="E247" s="10" t="s">
        <v>743</v>
      </c>
      <c r="F247" s="10" t="s">
        <v>743</v>
      </c>
      <c r="I247" s="10">
        <v>60</v>
      </c>
      <c r="J247" s="10">
        <v>4</v>
      </c>
      <c r="K247" s="10">
        <v>1</v>
      </c>
      <c r="L247" s="23">
        <v>40</v>
      </c>
      <c r="M247" s="10">
        <f t="shared" si="9"/>
        <v>4</v>
      </c>
      <c r="N247" s="10">
        <f>40/60</f>
        <v>0.6666666666666666</v>
      </c>
      <c r="O247" s="10">
        <f t="shared" si="10"/>
        <v>1</v>
      </c>
      <c r="P247" s="23">
        <v>1</v>
      </c>
      <c r="Q247" s="23">
        <v>2</v>
      </c>
      <c r="R247" s="10">
        <f t="shared" si="11"/>
        <v>1</v>
      </c>
      <c r="S247" s="23">
        <v>2</v>
      </c>
      <c r="T247" s="23">
        <v>3</v>
      </c>
      <c r="U247" s="23">
        <v>1</v>
      </c>
      <c r="V247" s="23">
        <v>1</v>
      </c>
      <c r="X247" s="10" t="s">
        <v>1025</v>
      </c>
      <c r="Y247" s="23">
        <v>1</v>
      </c>
      <c r="AA247" s="10">
        <v>1</v>
      </c>
      <c r="AB247" s="10" t="s">
        <v>1026</v>
      </c>
      <c r="AC247" s="10">
        <v>3</v>
      </c>
      <c r="AD247" s="10" t="s">
        <v>1027</v>
      </c>
      <c r="AE247" s="10">
        <v>3</v>
      </c>
      <c r="AF247" s="10">
        <v>2</v>
      </c>
      <c r="AG247" s="10" t="s">
        <v>1028</v>
      </c>
      <c r="AH247" s="22">
        <v>3</v>
      </c>
      <c r="AJ247" s="10">
        <v>2</v>
      </c>
      <c r="AL247" s="10">
        <v>2</v>
      </c>
      <c r="AM247" s="10">
        <v>3</v>
      </c>
      <c r="AQ247" s="10">
        <v>1</v>
      </c>
      <c r="AS247" s="10">
        <v>2</v>
      </c>
      <c r="AT247" s="10">
        <v>1</v>
      </c>
    </row>
    <row r="248" spans="1:46" s="10" customFormat="1" ht="13.5">
      <c r="A248" s="10">
        <v>249</v>
      </c>
      <c r="B248" s="21" t="s">
        <v>1029</v>
      </c>
      <c r="C248" s="21">
        <v>2</v>
      </c>
      <c r="D248" s="10">
        <v>2</v>
      </c>
      <c r="E248" s="10" t="s">
        <v>1751</v>
      </c>
      <c r="F248" s="10" t="s">
        <v>1751</v>
      </c>
      <c r="I248" s="10">
        <v>47</v>
      </c>
      <c r="J248" s="10">
        <v>2</v>
      </c>
      <c r="K248" s="10">
        <v>1</v>
      </c>
      <c r="L248" s="23">
        <v>40</v>
      </c>
      <c r="M248" s="10">
        <f t="shared" si="9"/>
        <v>4</v>
      </c>
      <c r="N248" s="23">
        <v>0.5</v>
      </c>
      <c r="O248" s="10">
        <f t="shared" si="10"/>
        <v>1</v>
      </c>
      <c r="P248" s="23">
        <v>3</v>
      </c>
      <c r="Q248" s="23">
        <v>5</v>
      </c>
      <c r="R248" s="10">
        <f t="shared" si="11"/>
        <v>2</v>
      </c>
      <c r="S248" s="23">
        <v>2</v>
      </c>
      <c r="T248" s="23">
        <v>1</v>
      </c>
      <c r="U248" s="23">
        <v>1</v>
      </c>
      <c r="V248" s="23">
        <v>2</v>
      </c>
      <c r="W248" s="23">
        <v>19</v>
      </c>
      <c r="X248" s="10" t="s">
        <v>159</v>
      </c>
      <c r="Y248" s="23">
        <v>2</v>
      </c>
      <c r="AA248" s="10">
        <v>2</v>
      </c>
      <c r="AC248" s="10">
        <v>3</v>
      </c>
      <c r="AE248" s="10">
        <v>2</v>
      </c>
      <c r="AF248" s="10">
        <v>2</v>
      </c>
      <c r="AH248" s="22">
        <v>2</v>
      </c>
      <c r="AJ248" s="10">
        <v>1</v>
      </c>
      <c r="AL248" s="10">
        <v>2</v>
      </c>
      <c r="AQ248" s="10">
        <v>2</v>
      </c>
      <c r="AS248" s="10">
        <v>1</v>
      </c>
      <c r="AT248" s="10">
        <v>1</v>
      </c>
    </row>
    <row r="249" spans="1:46" s="10" customFormat="1" ht="27">
      <c r="A249" s="10">
        <v>250</v>
      </c>
      <c r="B249" s="21" t="s">
        <v>1029</v>
      </c>
      <c r="C249" s="21">
        <v>3</v>
      </c>
      <c r="D249" s="10">
        <v>3</v>
      </c>
      <c r="E249" s="10" t="s">
        <v>740</v>
      </c>
      <c r="F249" s="10" t="s">
        <v>733</v>
      </c>
      <c r="G249" s="10" t="s">
        <v>741</v>
      </c>
      <c r="I249" s="10">
        <v>43</v>
      </c>
      <c r="J249" s="10">
        <v>2</v>
      </c>
      <c r="K249" s="10">
        <v>1</v>
      </c>
      <c r="L249" s="23">
        <v>40</v>
      </c>
      <c r="M249" s="10">
        <f t="shared" si="9"/>
        <v>4</v>
      </c>
      <c r="N249" s="23">
        <v>1</v>
      </c>
      <c r="O249" s="10">
        <f t="shared" si="10"/>
        <v>2</v>
      </c>
      <c r="P249" s="23">
        <v>3</v>
      </c>
      <c r="Q249" s="23">
        <v>5</v>
      </c>
      <c r="R249" s="10">
        <f t="shared" si="11"/>
        <v>2</v>
      </c>
      <c r="S249" s="23">
        <v>2</v>
      </c>
      <c r="T249" s="23">
        <v>3</v>
      </c>
      <c r="U249" s="23">
        <v>1</v>
      </c>
      <c r="V249" s="23">
        <v>1</v>
      </c>
      <c r="X249" s="10" t="s">
        <v>1030</v>
      </c>
      <c r="Y249" s="23">
        <v>3</v>
      </c>
      <c r="AA249" s="10">
        <v>1</v>
      </c>
      <c r="AB249" s="10" t="s">
        <v>1031</v>
      </c>
      <c r="AC249" s="10">
        <v>2</v>
      </c>
      <c r="AE249" s="10">
        <v>2</v>
      </c>
      <c r="AF249" s="10">
        <v>2</v>
      </c>
      <c r="AH249" s="22">
        <v>3</v>
      </c>
      <c r="AJ249" s="10">
        <v>2</v>
      </c>
      <c r="AL249" s="10">
        <v>2</v>
      </c>
      <c r="AO249" s="10" t="s">
        <v>841</v>
      </c>
      <c r="AQ249" s="10">
        <v>3</v>
      </c>
      <c r="AS249" s="10">
        <v>1</v>
      </c>
      <c r="AT249" s="10">
        <v>1</v>
      </c>
    </row>
    <row r="250" spans="1:46" s="10" customFormat="1" ht="13.5">
      <c r="A250" s="10">
        <v>251</v>
      </c>
      <c r="B250" s="21" t="s">
        <v>1029</v>
      </c>
      <c r="C250" s="21">
        <v>4</v>
      </c>
      <c r="D250" s="10">
        <v>4</v>
      </c>
      <c r="E250" s="10" t="s">
        <v>733</v>
      </c>
      <c r="F250" s="10" t="s">
        <v>733</v>
      </c>
      <c r="I250" s="10">
        <v>70</v>
      </c>
      <c r="J250" s="10">
        <v>5</v>
      </c>
      <c r="K250" s="10">
        <v>1</v>
      </c>
      <c r="L250" s="23">
        <v>40</v>
      </c>
      <c r="M250" s="10">
        <f t="shared" si="9"/>
        <v>4</v>
      </c>
      <c r="N250" s="23">
        <v>1</v>
      </c>
      <c r="O250" s="10">
        <f t="shared" si="10"/>
        <v>2</v>
      </c>
      <c r="P250" s="23">
        <v>2</v>
      </c>
      <c r="Q250" s="23">
        <v>5</v>
      </c>
      <c r="R250" s="10">
        <f t="shared" si="11"/>
        <v>2</v>
      </c>
      <c r="S250" s="23">
        <v>2</v>
      </c>
      <c r="T250" s="23">
        <v>3</v>
      </c>
      <c r="U250" s="23">
        <v>1</v>
      </c>
      <c r="V250" s="23">
        <v>1</v>
      </c>
      <c r="Y250" s="23">
        <v>3</v>
      </c>
      <c r="AA250" s="10">
        <v>3</v>
      </c>
      <c r="AC250" s="10">
        <v>2</v>
      </c>
      <c r="AE250" s="10">
        <v>1</v>
      </c>
      <c r="AH250" s="22">
        <v>3</v>
      </c>
      <c r="AJ250" s="10">
        <v>2</v>
      </c>
      <c r="AL250" s="10">
        <v>2</v>
      </c>
      <c r="AO250" s="10" t="s">
        <v>1032</v>
      </c>
      <c r="AP250" s="10" t="s">
        <v>29</v>
      </c>
      <c r="AQ250" s="10">
        <v>1</v>
      </c>
      <c r="AS250" s="10">
        <v>1</v>
      </c>
      <c r="AT250" s="10">
        <v>1</v>
      </c>
    </row>
    <row r="251" spans="1:48" s="10" customFormat="1" ht="40.5">
      <c r="A251" s="10">
        <v>252</v>
      </c>
      <c r="B251" s="21" t="s">
        <v>1029</v>
      </c>
      <c r="C251" s="21">
        <v>5</v>
      </c>
      <c r="D251" s="10">
        <v>5</v>
      </c>
      <c r="E251" s="10" t="s">
        <v>733</v>
      </c>
      <c r="F251" s="10" t="s">
        <v>733</v>
      </c>
      <c r="I251" s="10">
        <v>55</v>
      </c>
      <c r="J251" s="10">
        <v>3</v>
      </c>
      <c r="K251" s="10">
        <v>1</v>
      </c>
      <c r="L251" s="23">
        <v>40</v>
      </c>
      <c r="M251" s="10">
        <f t="shared" si="9"/>
        <v>4</v>
      </c>
      <c r="N251" s="23">
        <v>0.8</v>
      </c>
      <c r="O251" s="10">
        <f t="shared" si="10"/>
        <v>1</v>
      </c>
      <c r="P251" s="23">
        <v>1</v>
      </c>
      <c r="Q251" s="23">
        <v>3</v>
      </c>
      <c r="R251" s="10">
        <f t="shared" si="11"/>
        <v>1</v>
      </c>
      <c r="S251" s="23">
        <v>3</v>
      </c>
      <c r="T251" s="23">
        <v>3</v>
      </c>
      <c r="U251" s="23">
        <v>1</v>
      </c>
      <c r="V251" s="23">
        <v>2</v>
      </c>
      <c r="W251" s="10" t="s">
        <v>1033</v>
      </c>
      <c r="X251" s="10" t="s">
        <v>1034</v>
      </c>
      <c r="Y251" s="23">
        <v>1</v>
      </c>
      <c r="Z251" s="10" t="s">
        <v>1028</v>
      </c>
      <c r="AA251" s="10">
        <v>1</v>
      </c>
      <c r="AB251" s="10" t="s">
        <v>1035</v>
      </c>
      <c r="AC251" s="10">
        <v>2</v>
      </c>
      <c r="AD251" s="10" t="s">
        <v>1036</v>
      </c>
      <c r="AE251" s="10">
        <v>3</v>
      </c>
      <c r="AF251" s="10">
        <v>2</v>
      </c>
      <c r="AH251" s="22">
        <v>3</v>
      </c>
      <c r="AI251" s="10" t="s">
        <v>1037</v>
      </c>
      <c r="AJ251" s="10">
        <v>2</v>
      </c>
      <c r="AK251" s="10" t="s">
        <v>1038</v>
      </c>
      <c r="AL251" s="10">
        <v>1</v>
      </c>
      <c r="AM251" s="10">
        <v>3</v>
      </c>
      <c r="AN251" s="10" t="s">
        <v>1039</v>
      </c>
      <c r="AO251" s="10" t="s">
        <v>1040</v>
      </c>
      <c r="AP251" s="10" t="s">
        <v>1041</v>
      </c>
      <c r="AQ251" s="10">
        <v>3</v>
      </c>
      <c r="AS251" s="10">
        <v>1</v>
      </c>
      <c r="AT251" s="10">
        <v>1</v>
      </c>
      <c r="AV251" s="10" t="s">
        <v>1042</v>
      </c>
    </row>
    <row r="252" spans="1:48" s="10" customFormat="1" ht="27">
      <c r="A252" s="10">
        <v>253</v>
      </c>
      <c r="B252" s="21" t="s">
        <v>1029</v>
      </c>
      <c r="C252" s="21">
        <v>6</v>
      </c>
      <c r="D252" s="10">
        <v>6</v>
      </c>
      <c r="E252" s="10" t="s">
        <v>280</v>
      </c>
      <c r="F252" s="10" t="s">
        <v>733</v>
      </c>
      <c r="G252" s="10" t="s">
        <v>833</v>
      </c>
      <c r="I252" s="10">
        <v>41</v>
      </c>
      <c r="J252" s="10">
        <v>2</v>
      </c>
      <c r="K252" s="10">
        <v>1</v>
      </c>
      <c r="L252" s="23">
        <v>40</v>
      </c>
      <c r="M252" s="10">
        <f t="shared" si="9"/>
        <v>4</v>
      </c>
      <c r="N252" s="23">
        <v>0.5</v>
      </c>
      <c r="O252" s="10">
        <f t="shared" si="10"/>
        <v>1</v>
      </c>
      <c r="P252" s="23">
        <v>2</v>
      </c>
      <c r="Q252" s="23">
        <v>4</v>
      </c>
      <c r="R252" s="10">
        <f t="shared" si="11"/>
        <v>1</v>
      </c>
      <c r="S252" s="23">
        <v>2</v>
      </c>
      <c r="T252" s="23">
        <v>3</v>
      </c>
      <c r="U252" s="23">
        <v>1</v>
      </c>
      <c r="V252" s="23">
        <v>1</v>
      </c>
      <c r="W252" s="23"/>
      <c r="X252" s="10" t="s">
        <v>1043</v>
      </c>
      <c r="Y252" s="23">
        <v>1</v>
      </c>
      <c r="AA252" s="10">
        <v>1</v>
      </c>
      <c r="AB252" s="10" t="s">
        <v>1044</v>
      </c>
      <c r="AC252" s="10">
        <v>1</v>
      </c>
      <c r="AD252" s="10" t="s">
        <v>1045</v>
      </c>
      <c r="AE252" s="10">
        <v>1</v>
      </c>
      <c r="AF252" s="10">
        <v>2</v>
      </c>
      <c r="AG252" s="10" t="s">
        <v>1046</v>
      </c>
      <c r="AH252" s="22">
        <v>3</v>
      </c>
      <c r="AI252" s="10" t="s">
        <v>1047</v>
      </c>
      <c r="AJ252" s="10">
        <v>2</v>
      </c>
      <c r="AL252" s="10">
        <v>1</v>
      </c>
      <c r="AM252" s="10">
        <v>3</v>
      </c>
      <c r="AN252" s="10" t="s">
        <v>1048</v>
      </c>
      <c r="AO252" s="10" t="s">
        <v>1049</v>
      </c>
      <c r="AP252" s="10" t="s">
        <v>1050</v>
      </c>
      <c r="AQ252" s="10">
        <v>2</v>
      </c>
      <c r="AS252" s="10">
        <v>1</v>
      </c>
      <c r="AT252" s="10">
        <v>3</v>
      </c>
      <c r="AU252" s="10" t="s">
        <v>1685</v>
      </c>
      <c r="AV252" s="10" t="s">
        <v>1051</v>
      </c>
    </row>
    <row r="253" spans="1:46" s="10" customFormat="1" ht="13.5">
      <c r="A253" s="10">
        <v>254</v>
      </c>
      <c r="B253" s="21" t="s">
        <v>1052</v>
      </c>
      <c r="C253" s="21">
        <v>1</v>
      </c>
      <c r="E253" s="10" t="s">
        <v>733</v>
      </c>
      <c r="F253" s="10" t="s">
        <v>733</v>
      </c>
      <c r="I253" s="10">
        <v>52</v>
      </c>
      <c r="J253" s="10">
        <v>3</v>
      </c>
      <c r="K253" s="10">
        <v>1</v>
      </c>
      <c r="L253" s="23">
        <v>35</v>
      </c>
      <c r="M253" s="10">
        <f t="shared" si="9"/>
        <v>3</v>
      </c>
      <c r="N253" s="23">
        <v>0.7</v>
      </c>
      <c r="O253" s="10">
        <f t="shared" si="10"/>
        <v>1</v>
      </c>
      <c r="P253" s="23">
        <v>2</v>
      </c>
      <c r="Q253" s="23">
        <v>5.5</v>
      </c>
      <c r="R253" s="10">
        <f t="shared" si="11"/>
        <v>2</v>
      </c>
      <c r="S253" s="23">
        <v>2</v>
      </c>
      <c r="T253" s="23">
        <v>2</v>
      </c>
      <c r="U253" s="23">
        <v>1</v>
      </c>
      <c r="V253" s="23">
        <v>1</v>
      </c>
      <c r="X253" s="10" t="s">
        <v>1053</v>
      </c>
      <c r="Y253" s="23">
        <v>3</v>
      </c>
      <c r="Z253" s="10" t="s">
        <v>1054</v>
      </c>
      <c r="AA253" s="10">
        <v>2</v>
      </c>
      <c r="AC253" s="10">
        <v>3</v>
      </c>
      <c r="AE253" s="10">
        <v>2</v>
      </c>
      <c r="AF253" s="10">
        <v>2</v>
      </c>
      <c r="AH253" s="22">
        <v>2</v>
      </c>
      <c r="AJ253" s="10">
        <v>2</v>
      </c>
      <c r="AL253" s="10">
        <v>2</v>
      </c>
      <c r="AO253" s="10" t="s">
        <v>1055</v>
      </c>
      <c r="AP253" s="10" t="s">
        <v>1055</v>
      </c>
      <c r="AQ253" s="10">
        <v>1</v>
      </c>
      <c r="AS253" s="10">
        <v>1</v>
      </c>
      <c r="AT253" s="10">
        <v>1</v>
      </c>
    </row>
    <row r="254" spans="1:46" s="10" customFormat="1" ht="27">
      <c r="A254" s="10">
        <v>255</v>
      </c>
      <c r="B254" s="21" t="s">
        <v>1056</v>
      </c>
      <c r="C254" s="21">
        <v>2</v>
      </c>
      <c r="D254" s="10">
        <v>6</v>
      </c>
      <c r="E254" s="10" t="s">
        <v>733</v>
      </c>
      <c r="F254" s="10" t="s">
        <v>733</v>
      </c>
      <c r="K254" s="10">
        <v>1</v>
      </c>
      <c r="L254" s="23">
        <v>37.5</v>
      </c>
      <c r="M254" s="10">
        <f t="shared" si="9"/>
        <v>3</v>
      </c>
      <c r="N254" s="23">
        <v>1</v>
      </c>
      <c r="O254" s="10">
        <f t="shared" si="10"/>
        <v>2</v>
      </c>
      <c r="P254" s="23">
        <v>1</v>
      </c>
      <c r="Q254" s="23">
        <v>2</v>
      </c>
      <c r="R254" s="10">
        <f t="shared" si="11"/>
        <v>1</v>
      </c>
      <c r="S254" s="23">
        <v>2</v>
      </c>
      <c r="T254" s="23">
        <v>3</v>
      </c>
      <c r="U254" s="23">
        <v>1</v>
      </c>
      <c r="V254" s="23">
        <v>1</v>
      </c>
      <c r="X254" s="10" t="s">
        <v>1057</v>
      </c>
      <c r="Y254" s="23">
        <v>1</v>
      </c>
      <c r="AA254" s="10">
        <v>1</v>
      </c>
      <c r="AB254" s="10" t="s">
        <v>1058</v>
      </c>
      <c r="AC254" s="10">
        <v>2</v>
      </c>
      <c r="AE254" s="10">
        <v>1</v>
      </c>
      <c r="AF254" s="10">
        <v>2</v>
      </c>
      <c r="AH254" s="22">
        <v>1</v>
      </c>
      <c r="AJ254" s="10">
        <v>2</v>
      </c>
      <c r="AL254" s="10">
        <v>2</v>
      </c>
      <c r="AP254" s="10" t="s">
        <v>125</v>
      </c>
      <c r="AQ254" s="10">
        <v>2</v>
      </c>
      <c r="AR254" s="10" t="s">
        <v>363</v>
      </c>
      <c r="AS254" s="10">
        <v>2</v>
      </c>
      <c r="AT254" s="10">
        <v>1</v>
      </c>
    </row>
    <row r="255" spans="1:48" s="10" customFormat="1" ht="40.5">
      <c r="A255" s="10">
        <v>256</v>
      </c>
      <c r="B255" s="21" t="s">
        <v>1056</v>
      </c>
      <c r="C255" s="21">
        <v>3</v>
      </c>
      <c r="D255" s="10">
        <v>7</v>
      </c>
      <c r="E255" s="10" t="s">
        <v>771</v>
      </c>
      <c r="F255" s="10" t="s">
        <v>771</v>
      </c>
      <c r="I255" s="10">
        <v>77</v>
      </c>
      <c r="J255" s="10">
        <v>5</v>
      </c>
      <c r="K255" s="10">
        <v>1</v>
      </c>
      <c r="L255" s="23">
        <v>40</v>
      </c>
      <c r="M255" s="10">
        <f t="shared" si="9"/>
        <v>4</v>
      </c>
      <c r="N255" s="23">
        <v>0.5</v>
      </c>
      <c r="O255" s="10">
        <f t="shared" si="10"/>
        <v>1</v>
      </c>
      <c r="P255" s="23">
        <v>4</v>
      </c>
      <c r="Q255" s="23">
        <v>5</v>
      </c>
      <c r="R255" s="10">
        <f t="shared" si="11"/>
        <v>2</v>
      </c>
      <c r="S255" s="23">
        <v>2</v>
      </c>
      <c r="T255" s="23">
        <v>3</v>
      </c>
      <c r="U255" s="23">
        <v>1</v>
      </c>
      <c r="V255" s="23">
        <v>1</v>
      </c>
      <c r="X255" s="10" t="s">
        <v>1059</v>
      </c>
      <c r="Y255" s="23">
        <v>3</v>
      </c>
      <c r="AA255" s="10">
        <v>1</v>
      </c>
      <c r="AB255" s="10" t="s">
        <v>1060</v>
      </c>
      <c r="AC255" s="10">
        <v>2</v>
      </c>
      <c r="AE255" s="10">
        <v>1</v>
      </c>
      <c r="AF255" s="10">
        <v>2</v>
      </c>
      <c r="AH255" s="22">
        <v>2</v>
      </c>
      <c r="AI255" s="10" t="s">
        <v>1061</v>
      </c>
      <c r="AJ255" s="10">
        <v>1</v>
      </c>
      <c r="AK255" s="10" t="s">
        <v>1062</v>
      </c>
      <c r="AL255" s="10">
        <v>2</v>
      </c>
      <c r="AN255" s="10" t="s">
        <v>841</v>
      </c>
      <c r="AO255" s="10" t="s">
        <v>1063</v>
      </c>
      <c r="AP255" s="10" t="s">
        <v>1064</v>
      </c>
      <c r="AQ255" s="10">
        <v>2</v>
      </c>
      <c r="AR255" s="10" t="s">
        <v>1065</v>
      </c>
      <c r="AS255" s="10">
        <v>1</v>
      </c>
      <c r="AT255" s="10">
        <v>1</v>
      </c>
      <c r="AU255" s="10" t="s">
        <v>1066</v>
      </c>
      <c r="AV255" s="10" t="s">
        <v>1067</v>
      </c>
    </row>
    <row r="256" spans="1:48" s="10" customFormat="1" ht="40.5">
      <c r="A256" s="10">
        <v>257</v>
      </c>
      <c r="B256" s="21" t="s">
        <v>1056</v>
      </c>
      <c r="C256" s="21">
        <v>4</v>
      </c>
      <c r="D256" s="10">
        <v>10</v>
      </c>
      <c r="E256" s="10" t="s">
        <v>36</v>
      </c>
      <c r="F256" s="10" t="s">
        <v>36</v>
      </c>
      <c r="I256" s="10">
        <v>72</v>
      </c>
      <c r="J256" s="10">
        <v>5</v>
      </c>
      <c r="K256" s="10">
        <v>1</v>
      </c>
      <c r="L256" s="23">
        <v>37.5</v>
      </c>
      <c r="M256" s="10">
        <f t="shared" si="9"/>
        <v>3</v>
      </c>
      <c r="N256" s="23">
        <v>1</v>
      </c>
      <c r="O256" s="10">
        <f t="shared" si="10"/>
        <v>2</v>
      </c>
      <c r="P256" s="23">
        <v>5</v>
      </c>
      <c r="Q256" s="23">
        <v>6</v>
      </c>
      <c r="R256" s="10">
        <f t="shared" si="11"/>
        <v>2</v>
      </c>
      <c r="S256" s="23">
        <v>2</v>
      </c>
      <c r="T256" s="23">
        <v>3</v>
      </c>
      <c r="U256" s="23">
        <v>2</v>
      </c>
      <c r="V256" s="23">
        <v>1</v>
      </c>
      <c r="X256" s="10" t="s">
        <v>1068</v>
      </c>
      <c r="Y256" s="23">
        <v>1</v>
      </c>
      <c r="Z256" s="10" t="s">
        <v>1054</v>
      </c>
      <c r="AA256" s="10">
        <v>1</v>
      </c>
      <c r="AB256" s="10" t="s">
        <v>1069</v>
      </c>
      <c r="AC256" s="10">
        <v>2</v>
      </c>
      <c r="AE256" s="10">
        <v>3</v>
      </c>
      <c r="AF256" s="10">
        <v>2</v>
      </c>
      <c r="AH256" s="22">
        <v>3</v>
      </c>
      <c r="AI256" s="10" t="s">
        <v>1070</v>
      </c>
      <c r="AJ256" s="10">
        <v>2</v>
      </c>
      <c r="AK256" s="10" t="s">
        <v>1071</v>
      </c>
      <c r="AL256" s="10">
        <v>2</v>
      </c>
      <c r="AM256" s="10">
        <v>3</v>
      </c>
      <c r="AN256" s="10" t="s">
        <v>1072</v>
      </c>
      <c r="AO256" s="10" t="s">
        <v>210</v>
      </c>
      <c r="AP256" s="10" t="s">
        <v>1073</v>
      </c>
      <c r="AQ256" s="10">
        <v>3</v>
      </c>
      <c r="AR256" s="10" t="s">
        <v>1074</v>
      </c>
      <c r="AS256" s="10">
        <v>1</v>
      </c>
      <c r="AT256" s="10">
        <v>1</v>
      </c>
      <c r="AU256" s="10" t="s">
        <v>1075</v>
      </c>
      <c r="AV256" s="10" t="s">
        <v>1076</v>
      </c>
    </row>
    <row r="257" spans="1:48" s="10" customFormat="1" ht="54">
      <c r="A257" s="10">
        <v>258</v>
      </c>
      <c r="B257" s="21" t="s">
        <v>1056</v>
      </c>
      <c r="C257" s="21">
        <v>5</v>
      </c>
      <c r="D257" s="10">
        <v>1</v>
      </c>
      <c r="E257" s="10" t="s">
        <v>1077</v>
      </c>
      <c r="F257" s="10" t="s">
        <v>733</v>
      </c>
      <c r="G257" s="10" t="s">
        <v>1674</v>
      </c>
      <c r="H257" s="10" t="s">
        <v>236</v>
      </c>
      <c r="I257" s="10">
        <v>37</v>
      </c>
      <c r="J257" s="10">
        <v>1</v>
      </c>
      <c r="K257" s="10">
        <v>2</v>
      </c>
      <c r="L257" s="23">
        <v>40</v>
      </c>
      <c r="M257" s="10">
        <f t="shared" si="9"/>
        <v>4</v>
      </c>
      <c r="N257" s="23">
        <v>0.75</v>
      </c>
      <c r="O257" s="10">
        <f t="shared" si="10"/>
        <v>1</v>
      </c>
      <c r="P257" s="23">
        <v>3</v>
      </c>
      <c r="Q257" s="23">
        <v>10</v>
      </c>
      <c r="R257" s="10">
        <f t="shared" si="11"/>
        <v>3</v>
      </c>
      <c r="S257" s="23">
        <v>2</v>
      </c>
      <c r="T257" s="23">
        <v>3</v>
      </c>
      <c r="U257" s="23">
        <v>1</v>
      </c>
      <c r="V257" s="23">
        <v>1</v>
      </c>
      <c r="X257" s="10" t="s">
        <v>1078</v>
      </c>
      <c r="Y257" s="23">
        <v>1</v>
      </c>
      <c r="AA257" s="10">
        <v>1</v>
      </c>
      <c r="AB257" s="10" t="s">
        <v>1079</v>
      </c>
      <c r="AC257" s="10">
        <v>2</v>
      </c>
      <c r="AD257" s="10" t="s">
        <v>1080</v>
      </c>
      <c r="AE257" s="10">
        <v>3</v>
      </c>
      <c r="AF257" s="10">
        <v>2</v>
      </c>
      <c r="AG257" s="10" t="s">
        <v>1081</v>
      </c>
      <c r="AH257" s="22">
        <v>3</v>
      </c>
      <c r="AJ257" s="10">
        <v>1</v>
      </c>
      <c r="AK257" s="10" t="s">
        <v>1082</v>
      </c>
      <c r="AM257" s="10">
        <v>3</v>
      </c>
      <c r="AO257" s="10" t="s">
        <v>841</v>
      </c>
      <c r="AP257" s="10" t="s">
        <v>1083</v>
      </c>
      <c r="AQ257" s="10">
        <v>3</v>
      </c>
      <c r="AS257" s="10">
        <v>2</v>
      </c>
      <c r="AT257" s="10">
        <v>1</v>
      </c>
      <c r="AU257" s="10" t="s">
        <v>1084</v>
      </c>
      <c r="AV257" s="10" t="s">
        <v>1085</v>
      </c>
    </row>
    <row r="258" spans="1:46" s="10" customFormat="1" ht="13.5">
      <c r="A258" s="10">
        <v>259</v>
      </c>
      <c r="B258" s="21" t="s">
        <v>1056</v>
      </c>
      <c r="C258" s="21">
        <v>6</v>
      </c>
      <c r="D258" s="10">
        <v>2</v>
      </c>
      <c r="E258" s="10" t="s">
        <v>185</v>
      </c>
      <c r="F258" s="10" t="s">
        <v>185</v>
      </c>
      <c r="I258" s="10">
        <v>66</v>
      </c>
      <c r="J258" s="10">
        <v>4</v>
      </c>
      <c r="K258" s="10">
        <v>1</v>
      </c>
      <c r="L258" s="23">
        <v>40</v>
      </c>
      <c r="M258" s="10">
        <f t="shared" si="9"/>
        <v>4</v>
      </c>
      <c r="N258" s="23">
        <v>1</v>
      </c>
      <c r="O258" s="10">
        <f t="shared" si="10"/>
        <v>2</v>
      </c>
      <c r="P258" s="23">
        <v>1</v>
      </c>
      <c r="Q258" s="23">
        <v>7.5</v>
      </c>
      <c r="R258" s="10">
        <f t="shared" si="11"/>
        <v>2</v>
      </c>
      <c r="S258" s="23">
        <v>2</v>
      </c>
      <c r="T258" s="23">
        <v>3</v>
      </c>
      <c r="U258" s="23">
        <v>1</v>
      </c>
      <c r="V258" s="23">
        <v>1</v>
      </c>
      <c r="X258" s="10" t="s">
        <v>978</v>
      </c>
      <c r="Y258" s="23">
        <v>1</v>
      </c>
      <c r="AA258" s="10">
        <v>3</v>
      </c>
      <c r="AC258" s="10">
        <v>2</v>
      </c>
      <c r="AE258" s="10">
        <v>1</v>
      </c>
      <c r="AF258" s="10">
        <v>2</v>
      </c>
      <c r="AH258" s="22">
        <v>3</v>
      </c>
      <c r="AJ258" s="10">
        <v>1</v>
      </c>
      <c r="AL258" s="10">
        <v>2</v>
      </c>
      <c r="AQ258" s="10">
        <v>2</v>
      </c>
      <c r="AS258" s="10">
        <v>1</v>
      </c>
      <c r="AT258" s="10">
        <v>1</v>
      </c>
    </row>
    <row r="259" spans="1:48" s="10" customFormat="1" ht="27">
      <c r="A259" s="10">
        <v>260</v>
      </c>
      <c r="B259" s="21" t="s">
        <v>1056</v>
      </c>
      <c r="C259" s="21">
        <v>7</v>
      </c>
      <c r="D259" s="10">
        <v>9</v>
      </c>
      <c r="E259" s="10" t="s">
        <v>1086</v>
      </c>
      <c r="F259" s="10" t="s">
        <v>1086</v>
      </c>
      <c r="I259" s="10">
        <v>50</v>
      </c>
      <c r="J259" s="10">
        <v>3</v>
      </c>
      <c r="K259" s="10">
        <v>1</v>
      </c>
      <c r="L259" s="23">
        <v>40</v>
      </c>
      <c r="M259" s="10">
        <f t="shared" si="9"/>
        <v>4</v>
      </c>
      <c r="N259" s="23">
        <v>1.5</v>
      </c>
      <c r="O259" s="10">
        <f t="shared" si="10"/>
        <v>3</v>
      </c>
      <c r="P259" s="23">
        <v>2</v>
      </c>
      <c r="Q259" s="23">
        <v>4.5</v>
      </c>
      <c r="R259" s="10">
        <f t="shared" si="11"/>
        <v>1</v>
      </c>
      <c r="S259" s="23">
        <v>2</v>
      </c>
      <c r="T259" s="23">
        <v>3</v>
      </c>
      <c r="U259" s="23">
        <v>2</v>
      </c>
      <c r="V259" s="23">
        <v>1</v>
      </c>
      <c r="X259" s="10" t="s">
        <v>1087</v>
      </c>
      <c r="Y259" s="23">
        <v>3</v>
      </c>
      <c r="Z259" s="10" t="s">
        <v>1088</v>
      </c>
      <c r="AA259" s="10">
        <v>1</v>
      </c>
      <c r="AB259" s="10" t="s">
        <v>1089</v>
      </c>
      <c r="AC259" s="10">
        <v>3</v>
      </c>
      <c r="AD259" s="10" t="s">
        <v>1090</v>
      </c>
      <c r="AE259" s="10">
        <v>3</v>
      </c>
      <c r="AF259" s="10">
        <v>2</v>
      </c>
      <c r="AG259" s="10" t="s">
        <v>1091</v>
      </c>
      <c r="AH259" s="22">
        <v>3</v>
      </c>
      <c r="AI259" s="10" t="s">
        <v>1092</v>
      </c>
      <c r="AJ259" s="10">
        <v>2</v>
      </c>
      <c r="AK259" s="10" t="s">
        <v>1093</v>
      </c>
      <c r="AL259" s="10">
        <v>2</v>
      </c>
      <c r="AN259" s="10" t="s">
        <v>1094</v>
      </c>
      <c r="AO259" s="10" t="s">
        <v>1095</v>
      </c>
      <c r="AS259" s="10">
        <v>1</v>
      </c>
      <c r="AT259" s="10">
        <v>1</v>
      </c>
      <c r="AV259" s="10" t="s">
        <v>1096</v>
      </c>
    </row>
    <row r="260" spans="1:46" s="10" customFormat="1" ht="94.5">
      <c r="A260" s="10">
        <v>261</v>
      </c>
      <c r="B260" s="21" t="s">
        <v>1056</v>
      </c>
      <c r="C260" s="21">
        <v>8</v>
      </c>
      <c r="D260" s="10">
        <v>4</v>
      </c>
      <c r="E260" s="10" t="s">
        <v>11</v>
      </c>
      <c r="F260" s="10" t="s">
        <v>11</v>
      </c>
      <c r="I260" s="10">
        <v>56</v>
      </c>
      <c r="J260" s="10">
        <v>3</v>
      </c>
      <c r="K260" s="10">
        <v>2</v>
      </c>
      <c r="L260" s="23">
        <v>37.5</v>
      </c>
      <c r="M260" s="10">
        <f t="shared" si="9"/>
        <v>3</v>
      </c>
      <c r="N260" s="23">
        <v>1</v>
      </c>
      <c r="O260" s="10">
        <f t="shared" si="10"/>
        <v>2</v>
      </c>
      <c r="P260" s="23">
        <v>2</v>
      </c>
      <c r="Q260" s="23">
        <v>30</v>
      </c>
      <c r="R260" s="10">
        <f t="shared" si="11"/>
        <v>4</v>
      </c>
      <c r="S260" s="23">
        <v>1</v>
      </c>
      <c r="T260" s="23">
        <v>2</v>
      </c>
      <c r="U260" s="23">
        <v>1</v>
      </c>
      <c r="V260" s="23">
        <v>1</v>
      </c>
      <c r="Y260" s="23">
        <v>3</v>
      </c>
      <c r="AA260" s="10">
        <v>1</v>
      </c>
      <c r="AB260" s="10" t="s">
        <v>1097</v>
      </c>
      <c r="AC260" s="10">
        <v>3</v>
      </c>
      <c r="AD260" s="10" t="s">
        <v>1098</v>
      </c>
      <c r="AE260" s="10">
        <v>2</v>
      </c>
      <c r="AF260" s="10">
        <v>2</v>
      </c>
      <c r="AH260" s="22">
        <v>2</v>
      </c>
      <c r="AJ260" s="10">
        <v>2</v>
      </c>
      <c r="AL260" s="10">
        <v>2</v>
      </c>
      <c r="AQ260" s="10">
        <v>1</v>
      </c>
      <c r="AS260" s="10">
        <v>3</v>
      </c>
      <c r="AT260" s="10">
        <v>1</v>
      </c>
    </row>
    <row r="261" spans="1:46" s="10" customFormat="1" ht="13.5">
      <c r="A261" s="10">
        <v>262</v>
      </c>
      <c r="B261" s="21" t="s">
        <v>1056</v>
      </c>
      <c r="C261" s="21">
        <v>9</v>
      </c>
      <c r="D261" s="10">
        <v>5</v>
      </c>
      <c r="E261" s="10" t="s">
        <v>733</v>
      </c>
      <c r="F261" s="10" t="s">
        <v>733</v>
      </c>
      <c r="I261" s="10">
        <v>52</v>
      </c>
      <c r="J261" s="10">
        <v>3</v>
      </c>
      <c r="K261" s="10">
        <v>1</v>
      </c>
      <c r="L261" s="23">
        <v>40</v>
      </c>
      <c r="M261" s="10">
        <f aca="true" t="shared" si="12" ref="M261:M324">IF(L261="","",IF(L261&lt;30,1,IF(L261&lt;35,2,IF(L261&lt;40,3,4))))</f>
        <v>4</v>
      </c>
      <c r="N261" s="23">
        <v>1</v>
      </c>
      <c r="O261" s="10">
        <f aca="true" t="shared" si="13" ref="O261:O324">IF(N261="","",IF(N261&lt;1,1,IF(N261&lt;1.5,2,IF(N261&lt;2,3,4))))</f>
        <v>2</v>
      </c>
      <c r="P261" s="23">
        <v>7</v>
      </c>
      <c r="Q261" s="23">
        <v>6</v>
      </c>
      <c r="R261" s="10">
        <f aca="true" t="shared" si="14" ref="R261:R324">IF(Q261="","",IF(Q261&lt;5,1,IF(Q261&lt;10,2,IF(Q261&lt;20,3,4))))</f>
        <v>2</v>
      </c>
      <c r="S261" s="23">
        <v>2</v>
      </c>
      <c r="T261" s="23">
        <v>2</v>
      </c>
      <c r="U261" s="23">
        <v>1</v>
      </c>
      <c r="V261" s="23">
        <v>1</v>
      </c>
      <c r="X261" s="10" t="s">
        <v>1099</v>
      </c>
      <c r="Y261" s="23">
        <v>3</v>
      </c>
      <c r="AA261" s="10">
        <v>3</v>
      </c>
      <c r="AC261" s="10">
        <v>3</v>
      </c>
      <c r="AD261" s="10" t="s">
        <v>1100</v>
      </c>
      <c r="AE261" s="10">
        <v>3</v>
      </c>
      <c r="AF261" s="10">
        <v>2</v>
      </c>
      <c r="AH261" s="22">
        <v>3</v>
      </c>
      <c r="AJ261" s="10">
        <v>1</v>
      </c>
      <c r="AL261" s="10">
        <v>1</v>
      </c>
      <c r="AQ261" s="10">
        <v>2</v>
      </c>
      <c r="AS261" s="10">
        <v>3</v>
      </c>
      <c r="AT261" s="10">
        <v>1</v>
      </c>
    </row>
    <row r="262" spans="1:47" s="10" customFormat="1" ht="40.5">
      <c r="A262" s="10">
        <v>263</v>
      </c>
      <c r="B262" s="21" t="s">
        <v>1056</v>
      </c>
      <c r="C262" s="21">
        <v>10</v>
      </c>
      <c r="D262" s="10">
        <v>11</v>
      </c>
      <c r="E262" s="10" t="s">
        <v>1101</v>
      </c>
      <c r="F262" s="10" t="s">
        <v>1101</v>
      </c>
      <c r="I262" s="10">
        <v>51</v>
      </c>
      <c r="J262" s="10">
        <v>3</v>
      </c>
      <c r="K262" s="10">
        <v>1</v>
      </c>
      <c r="L262" s="23">
        <v>40</v>
      </c>
      <c r="M262" s="10">
        <f t="shared" si="12"/>
        <v>4</v>
      </c>
      <c r="N262" s="23">
        <v>1</v>
      </c>
      <c r="O262" s="10">
        <f t="shared" si="13"/>
        <v>2</v>
      </c>
      <c r="P262" s="23">
        <v>4</v>
      </c>
      <c r="Q262" s="23">
        <v>10</v>
      </c>
      <c r="R262" s="10">
        <f t="shared" si="14"/>
        <v>3</v>
      </c>
      <c r="S262" s="23">
        <v>2</v>
      </c>
      <c r="T262" s="23">
        <v>2</v>
      </c>
      <c r="U262" s="23">
        <v>1</v>
      </c>
      <c r="V262" s="23">
        <v>1</v>
      </c>
      <c r="X262" s="10" t="s">
        <v>1102</v>
      </c>
      <c r="Y262" s="23">
        <v>3</v>
      </c>
      <c r="AA262" s="10">
        <v>1</v>
      </c>
      <c r="AB262" s="10" t="s">
        <v>494</v>
      </c>
      <c r="AC262" s="10">
        <v>2</v>
      </c>
      <c r="AD262" s="10" t="s">
        <v>1103</v>
      </c>
      <c r="AE262" s="10">
        <v>1</v>
      </c>
      <c r="AG262" s="10" t="s">
        <v>1104</v>
      </c>
      <c r="AH262" s="22">
        <v>3</v>
      </c>
      <c r="AI262" s="10" t="s">
        <v>1105</v>
      </c>
      <c r="AJ262" s="10">
        <v>2</v>
      </c>
      <c r="AK262" s="10" t="s">
        <v>1106</v>
      </c>
      <c r="AL262" s="10">
        <v>1</v>
      </c>
      <c r="AN262" s="10" t="s">
        <v>1107</v>
      </c>
      <c r="AO262" s="10" t="s">
        <v>210</v>
      </c>
      <c r="AP262" s="10" t="s">
        <v>1108</v>
      </c>
      <c r="AQ262" s="10">
        <v>2</v>
      </c>
      <c r="AR262" s="10" t="s">
        <v>1109</v>
      </c>
      <c r="AS262" s="10">
        <v>1</v>
      </c>
      <c r="AT262" s="10">
        <v>3</v>
      </c>
      <c r="AU262" s="10" t="s">
        <v>1110</v>
      </c>
    </row>
    <row r="263" spans="1:46" s="10" customFormat="1" ht="13.5">
      <c r="A263" s="10">
        <v>264</v>
      </c>
      <c r="B263" s="21" t="s">
        <v>1056</v>
      </c>
      <c r="C263" s="21">
        <v>11</v>
      </c>
      <c r="L263" s="23">
        <v>40</v>
      </c>
      <c r="M263" s="10">
        <f t="shared" si="12"/>
        <v>4</v>
      </c>
      <c r="O263" s="10">
        <f t="shared" si="13"/>
      </c>
      <c r="P263" s="23">
        <v>2</v>
      </c>
      <c r="Q263" s="23">
        <v>5</v>
      </c>
      <c r="R263" s="10">
        <f t="shared" si="14"/>
        <v>2</v>
      </c>
      <c r="S263" s="23">
        <v>2</v>
      </c>
      <c r="T263" s="23">
        <v>2</v>
      </c>
      <c r="U263" s="23">
        <v>1</v>
      </c>
      <c r="V263" s="23">
        <v>1</v>
      </c>
      <c r="Y263" s="23">
        <v>3</v>
      </c>
      <c r="AA263" s="10">
        <v>2</v>
      </c>
      <c r="AC263" s="10">
        <v>3</v>
      </c>
      <c r="AE263" s="10">
        <v>3</v>
      </c>
      <c r="AF263" s="10">
        <v>2</v>
      </c>
      <c r="AH263" s="22">
        <v>2</v>
      </c>
      <c r="AJ263" s="10">
        <v>2</v>
      </c>
      <c r="AL263" s="10">
        <v>2</v>
      </c>
      <c r="AQ263" s="10">
        <v>3</v>
      </c>
      <c r="AS263" s="10">
        <v>3</v>
      </c>
      <c r="AT263" s="10">
        <v>1</v>
      </c>
    </row>
    <row r="264" spans="1:46" s="10" customFormat="1" ht="27">
      <c r="A264" s="10">
        <v>265</v>
      </c>
      <c r="B264" s="21" t="s">
        <v>1056</v>
      </c>
      <c r="C264" s="21">
        <v>12</v>
      </c>
      <c r="I264" s="10">
        <v>62</v>
      </c>
      <c r="J264" s="10">
        <v>4</v>
      </c>
      <c r="K264" s="10">
        <v>1</v>
      </c>
      <c r="L264" s="23">
        <v>40</v>
      </c>
      <c r="M264" s="10">
        <f t="shared" si="12"/>
        <v>4</v>
      </c>
      <c r="N264" s="23">
        <v>1.5</v>
      </c>
      <c r="O264" s="10">
        <f t="shared" si="13"/>
        <v>3</v>
      </c>
      <c r="P264" s="23">
        <v>1</v>
      </c>
      <c r="Q264" s="23">
        <v>1.5</v>
      </c>
      <c r="R264" s="10">
        <f t="shared" si="14"/>
        <v>1</v>
      </c>
      <c r="S264" s="23">
        <v>1</v>
      </c>
      <c r="T264" s="23">
        <v>2</v>
      </c>
      <c r="U264" s="23">
        <v>1</v>
      </c>
      <c r="V264" s="23">
        <v>1</v>
      </c>
      <c r="Y264" s="23">
        <v>1</v>
      </c>
      <c r="AC264" s="10">
        <v>3</v>
      </c>
      <c r="AD264" s="10" t="s">
        <v>353</v>
      </c>
      <c r="AE264" s="10">
        <v>1</v>
      </c>
      <c r="AF264" s="10">
        <v>2</v>
      </c>
      <c r="AH264" s="22">
        <v>2</v>
      </c>
      <c r="AK264" s="10" t="s">
        <v>1111</v>
      </c>
      <c r="AL264" s="10">
        <v>1</v>
      </c>
      <c r="AP264" s="10" t="s">
        <v>102</v>
      </c>
      <c r="AQ264" s="10">
        <v>1</v>
      </c>
      <c r="AS264" s="10">
        <v>1</v>
      </c>
      <c r="AT264" s="10">
        <v>1</v>
      </c>
    </row>
    <row r="265" spans="1:34" s="10" customFormat="1" ht="27">
      <c r="A265" s="10">
        <v>266</v>
      </c>
      <c r="B265" s="21" t="s">
        <v>1112</v>
      </c>
      <c r="C265" s="21">
        <v>1</v>
      </c>
      <c r="E265" s="10" t="s">
        <v>1113</v>
      </c>
      <c r="F265" s="10" t="s">
        <v>1113</v>
      </c>
      <c r="I265" s="10">
        <v>52</v>
      </c>
      <c r="J265" s="10">
        <v>3</v>
      </c>
      <c r="K265" s="10">
        <v>1</v>
      </c>
      <c r="L265" s="23">
        <v>35</v>
      </c>
      <c r="M265" s="10">
        <f t="shared" si="12"/>
        <v>3</v>
      </c>
      <c r="O265" s="10">
        <f t="shared" si="13"/>
      </c>
      <c r="P265" s="23">
        <v>5</v>
      </c>
      <c r="R265" s="10">
        <f t="shared" si="14"/>
      </c>
      <c r="S265" s="23">
        <v>1</v>
      </c>
      <c r="T265" s="23">
        <v>1</v>
      </c>
      <c r="U265" s="23">
        <v>1</v>
      </c>
      <c r="V265" s="23">
        <v>1</v>
      </c>
      <c r="X265" s="10" t="s">
        <v>1114</v>
      </c>
      <c r="Y265" s="23">
        <v>1</v>
      </c>
      <c r="Z265" s="10" t="s">
        <v>1115</v>
      </c>
      <c r="AA265" s="10">
        <v>3</v>
      </c>
      <c r="AB265" s="10" t="s">
        <v>1116</v>
      </c>
      <c r="AC265" s="10">
        <v>3</v>
      </c>
      <c r="AD265" s="10" t="s">
        <v>1117</v>
      </c>
      <c r="AE265" s="10">
        <v>2</v>
      </c>
      <c r="AH265" s="22"/>
    </row>
    <row r="266" spans="1:48" s="10" customFormat="1" ht="81">
      <c r="A266" s="10">
        <v>267</v>
      </c>
      <c r="B266" s="21" t="s">
        <v>1118</v>
      </c>
      <c r="C266" s="21">
        <v>2</v>
      </c>
      <c r="D266" s="10">
        <v>5</v>
      </c>
      <c r="E266" s="10" t="s">
        <v>733</v>
      </c>
      <c r="F266" s="10" t="s">
        <v>733</v>
      </c>
      <c r="I266" s="10">
        <v>56</v>
      </c>
      <c r="J266" s="10">
        <v>3</v>
      </c>
      <c r="K266" s="10">
        <v>1</v>
      </c>
      <c r="L266" s="23">
        <v>35</v>
      </c>
      <c r="M266" s="10">
        <f t="shared" si="12"/>
        <v>3</v>
      </c>
      <c r="N266" s="23">
        <v>1</v>
      </c>
      <c r="O266" s="10">
        <f t="shared" si="13"/>
        <v>2</v>
      </c>
      <c r="P266" s="23">
        <v>2</v>
      </c>
      <c r="R266" s="10">
        <f t="shared" si="14"/>
      </c>
      <c r="S266" s="23">
        <v>3</v>
      </c>
      <c r="T266" s="23">
        <v>2</v>
      </c>
      <c r="U266" s="23">
        <v>1</v>
      </c>
      <c r="V266" s="23">
        <v>1</v>
      </c>
      <c r="X266" s="10" t="s">
        <v>1119</v>
      </c>
      <c r="Y266" s="23">
        <v>3</v>
      </c>
      <c r="AA266" s="10">
        <v>3</v>
      </c>
      <c r="AB266" s="10" t="s">
        <v>1120</v>
      </c>
      <c r="AC266" s="10">
        <v>2</v>
      </c>
      <c r="AE266" s="10">
        <v>1</v>
      </c>
      <c r="AF266" s="10">
        <v>1</v>
      </c>
      <c r="AG266" s="10" t="s">
        <v>1121</v>
      </c>
      <c r="AH266" s="22">
        <v>3</v>
      </c>
      <c r="AI266" s="10" t="s">
        <v>1122</v>
      </c>
      <c r="AJ266" s="10">
        <v>2</v>
      </c>
      <c r="AK266" s="10" t="s">
        <v>1123</v>
      </c>
      <c r="AL266" s="10">
        <v>1</v>
      </c>
      <c r="AM266" s="10">
        <v>3</v>
      </c>
      <c r="AN266" s="10" t="s">
        <v>1124</v>
      </c>
      <c r="AO266" s="10" t="s">
        <v>1125</v>
      </c>
      <c r="AP266" s="10" t="s">
        <v>1126</v>
      </c>
      <c r="AQ266" s="10">
        <v>2</v>
      </c>
      <c r="AR266" s="10" t="s">
        <v>362</v>
      </c>
      <c r="AS266" s="10">
        <v>2</v>
      </c>
      <c r="AT266" s="10">
        <v>1</v>
      </c>
      <c r="AU266" s="10" t="s">
        <v>1127</v>
      </c>
      <c r="AV266" s="10" t="s">
        <v>1128</v>
      </c>
    </row>
    <row r="267" spans="1:46" s="10" customFormat="1" ht="54">
      <c r="A267" s="10">
        <v>268</v>
      </c>
      <c r="B267" s="21" t="s">
        <v>1118</v>
      </c>
      <c r="C267" s="21">
        <v>3</v>
      </c>
      <c r="D267" s="10">
        <v>17</v>
      </c>
      <c r="E267" s="10" t="s">
        <v>733</v>
      </c>
      <c r="F267" s="10" t="s">
        <v>733</v>
      </c>
      <c r="I267" s="10">
        <v>55</v>
      </c>
      <c r="J267" s="10">
        <v>3</v>
      </c>
      <c r="K267" s="10">
        <v>1</v>
      </c>
      <c r="L267" s="23">
        <v>35</v>
      </c>
      <c r="M267" s="10">
        <f t="shared" si="12"/>
        <v>3</v>
      </c>
      <c r="N267" s="23">
        <v>1.4</v>
      </c>
      <c r="O267" s="10">
        <f t="shared" si="13"/>
        <v>2</v>
      </c>
      <c r="P267" s="23">
        <v>6</v>
      </c>
      <c r="Q267" s="23">
        <v>10</v>
      </c>
      <c r="R267" s="10">
        <f t="shared" si="14"/>
        <v>3</v>
      </c>
      <c r="S267" s="23">
        <v>3</v>
      </c>
      <c r="T267" s="23">
        <v>2</v>
      </c>
      <c r="U267" s="23">
        <v>1</v>
      </c>
      <c r="V267" s="23"/>
      <c r="W267" s="23"/>
      <c r="X267" s="10" t="s">
        <v>1129</v>
      </c>
      <c r="Y267" s="23">
        <v>3</v>
      </c>
      <c r="Z267" s="10" t="s">
        <v>1130</v>
      </c>
      <c r="AA267" s="10">
        <v>1</v>
      </c>
      <c r="AB267" s="10" t="s">
        <v>1131</v>
      </c>
      <c r="AC267" s="10">
        <v>3</v>
      </c>
      <c r="AE267" s="10">
        <v>3</v>
      </c>
      <c r="AF267" s="10">
        <v>2</v>
      </c>
      <c r="AH267" s="22">
        <v>3</v>
      </c>
      <c r="AJ267" s="10">
        <v>2</v>
      </c>
      <c r="AL267" s="10">
        <v>2</v>
      </c>
      <c r="AO267" s="10" t="s">
        <v>1132</v>
      </c>
      <c r="AP267" s="10" t="s">
        <v>1133</v>
      </c>
      <c r="AQ267" s="10">
        <v>3</v>
      </c>
      <c r="AR267" s="10" t="s">
        <v>1134</v>
      </c>
      <c r="AS267" s="10">
        <v>2</v>
      </c>
      <c r="AT267" s="10">
        <v>1</v>
      </c>
    </row>
    <row r="268" spans="1:46" s="10" customFormat="1" ht="13.5">
      <c r="A268" s="10">
        <v>269</v>
      </c>
      <c r="B268" s="21" t="s">
        <v>1118</v>
      </c>
      <c r="C268" s="21">
        <v>4</v>
      </c>
      <c r="E268" s="10" t="s">
        <v>733</v>
      </c>
      <c r="F268" s="10" t="s">
        <v>733</v>
      </c>
      <c r="I268" s="10">
        <v>62</v>
      </c>
      <c r="J268" s="10">
        <v>4</v>
      </c>
      <c r="K268" s="10">
        <v>1</v>
      </c>
      <c r="L268" s="23">
        <v>35</v>
      </c>
      <c r="M268" s="10">
        <f t="shared" si="12"/>
        <v>3</v>
      </c>
      <c r="N268" s="23">
        <v>1</v>
      </c>
      <c r="O268" s="10">
        <f t="shared" si="13"/>
        <v>2</v>
      </c>
      <c r="P268" s="23">
        <v>3</v>
      </c>
      <c r="Q268" s="23">
        <v>5.5</v>
      </c>
      <c r="R268" s="10">
        <f t="shared" si="14"/>
        <v>2</v>
      </c>
      <c r="S268" s="23">
        <v>3</v>
      </c>
      <c r="T268" s="23">
        <v>2</v>
      </c>
      <c r="U268" s="23">
        <v>1</v>
      </c>
      <c r="V268" s="23">
        <v>1</v>
      </c>
      <c r="Y268" s="23">
        <v>1</v>
      </c>
      <c r="AA268" s="10">
        <v>1</v>
      </c>
      <c r="AC268" s="10">
        <v>3</v>
      </c>
      <c r="AE268" s="10">
        <v>3</v>
      </c>
      <c r="AF268" s="10">
        <v>2</v>
      </c>
      <c r="AH268" s="22">
        <v>3</v>
      </c>
      <c r="AJ268" s="10">
        <v>2</v>
      </c>
      <c r="AL268" s="10">
        <v>1</v>
      </c>
      <c r="AM268" s="10">
        <v>1</v>
      </c>
      <c r="AQ268" s="10">
        <v>1</v>
      </c>
      <c r="AS268" s="10">
        <v>1</v>
      </c>
      <c r="AT268" s="10">
        <v>1</v>
      </c>
    </row>
    <row r="269" spans="1:46" s="10" customFormat="1" ht="40.5">
      <c r="A269" s="10">
        <v>270</v>
      </c>
      <c r="B269" s="21" t="s">
        <v>1118</v>
      </c>
      <c r="C269" s="21">
        <v>5</v>
      </c>
      <c r="E269" s="10" t="s">
        <v>1135</v>
      </c>
      <c r="F269" s="10" t="s">
        <v>1136</v>
      </c>
      <c r="G269" s="10" t="s">
        <v>832</v>
      </c>
      <c r="I269" s="10">
        <v>51</v>
      </c>
      <c r="J269" s="10">
        <v>3</v>
      </c>
      <c r="K269" s="10">
        <v>1</v>
      </c>
      <c r="L269" s="23">
        <v>35</v>
      </c>
      <c r="M269" s="10">
        <f t="shared" si="12"/>
        <v>3</v>
      </c>
      <c r="N269" s="23">
        <v>1</v>
      </c>
      <c r="O269" s="10">
        <f t="shared" si="13"/>
        <v>2</v>
      </c>
      <c r="P269" s="23">
        <v>6</v>
      </c>
      <c r="Q269" s="23">
        <v>9</v>
      </c>
      <c r="R269" s="10">
        <f t="shared" si="14"/>
        <v>2</v>
      </c>
      <c r="S269" s="23">
        <v>3</v>
      </c>
      <c r="T269" s="23">
        <v>3</v>
      </c>
      <c r="U269" s="23">
        <v>1</v>
      </c>
      <c r="V269" s="23">
        <v>1</v>
      </c>
      <c r="X269" s="10" t="s">
        <v>1137</v>
      </c>
      <c r="Y269" s="23">
        <v>2</v>
      </c>
      <c r="Z269" s="10" t="s">
        <v>1138</v>
      </c>
      <c r="AA269" s="10">
        <v>1</v>
      </c>
      <c r="AB269" s="10" t="s">
        <v>1139</v>
      </c>
      <c r="AC269" s="10">
        <v>2</v>
      </c>
      <c r="AD269" s="10" t="s">
        <v>1140</v>
      </c>
      <c r="AE269" s="10">
        <v>3</v>
      </c>
      <c r="AF269" s="10">
        <v>2</v>
      </c>
      <c r="AH269" s="22">
        <v>3</v>
      </c>
      <c r="AI269" s="10" t="s">
        <v>1141</v>
      </c>
      <c r="AJ269" s="10">
        <v>2</v>
      </c>
      <c r="AL269" s="10">
        <v>2</v>
      </c>
      <c r="AM269" s="10">
        <v>3</v>
      </c>
      <c r="AO269" s="10" t="s">
        <v>1142</v>
      </c>
      <c r="AP269" s="10" t="s">
        <v>102</v>
      </c>
      <c r="AQ269" s="10">
        <v>1</v>
      </c>
      <c r="AS269" s="10">
        <v>1</v>
      </c>
      <c r="AT269" s="10">
        <v>1</v>
      </c>
    </row>
    <row r="270" spans="1:48" s="10" customFormat="1" ht="54">
      <c r="A270" s="10">
        <v>271</v>
      </c>
      <c r="B270" s="21" t="s">
        <v>1118</v>
      </c>
      <c r="C270" s="21">
        <v>6</v>
      </c>
      <c r="E270" s="10" t="s">
        <v>733</v>
      </c>
      <c r="F270" s="10" t="s">
        <v>733</v>
      </c>
      <c r="I270" s="10">
        <v>40</v>
      </c>
      <c r="J270" s="10">
        <v>2</v>
      </c>
      <c r="K270" s="10">
        <v>1</v>
      </c>
      <c r="L270" s="23">
        <v>35</v>
      </c>
      <c r="M270" s="10">
        <f t="shared" si="12"/>
        <v>3</v>
      </c>
      <c r="N270" s="23">
        <v>1.5</v>
      </c>
      <c r="O270" s="10">
        <f t="shared" si="13"/>
        <v>3</v>
      </c>
      <c r="P270" s="23">
        <v>9</v>
      </c>
      <c r="R270" s="10">
        <f t="shared" si="14"/>
      </c>
      <c r="S270" s="23">
        <v>3</v>
      </c>
      <c r="T270" s="23">
        <v>3</v>
      </c>
      <c r="U270" s="23">
        <v>2</v>
      </c>
      <c r="V270" s="23">
        <v>2</v>
      </c>
      <c r="W270" s="23">
        <v>19.5</v>
      </c>
      <c r="X270" s="10" t="s">
        <v>1143</v>
      </c>
      <c r="Y270" s="23">
        <v>2</v>
      </c>
      <c r="Z270" s="10" t="s">
        <v>1144</v>
      </c>
      <c r="AA270" s="10">
        <v>3</v>
      </c>
      <c r="AB270" s="10" t="s">
        <v>1145</v>
      </c>
      <c r="AC270" s="10">
        <v>3</v>
      </c>
      <c r="AD270" s="10" t="s">
        <v>1146</v>
      </c>
      <c r="AE270" s="10">
        <v>3</v>
      </c>
      <c r="AF270" s="10">
        <v>2</v>
      </c>
      <c r="AH270" s="22">
        <v>2</v>
      </c>
      <c r="AI270" s="10" t="s">
        <v>1147</v>
      </c>
      <c r="AJ270" s="10">
        <v>2</v>
      </c>
      <c r="AL270" s="10">
        <v>1</v>
      </c>
      <c r="AO270" s="10" t="s">
        <v>1148</v>
      </c>
      <c r="AP270" s="10" t="s">
        <v>755</v>
      </c>
      <c r="AQ270" s="10">
        <v>2</v>
      </c>
      <c r="AS270" s="10">
        <v>3</v>
      </c>
      <c r="AT270" s="10">
        <v>3</v>
      </c>
      <c r="AV270" s="10" t="s">
        <v>1149</v>
      </c>
    </row>
    <row r="271" spans="1:46" s="10" customFormat="1" ht="40.5">
      <c r="A271" s="10">
        <v>272</v>
      </c>
      <c r="B271" s="21" t="s">
        <v>1118</v>
      </c>
      <c r="C271" s="21">
        <v>7</v>
      </c>
      <c r="E271" s="10" t="s">
        <v>733</v>
      </c>
      <c r="F271" s="10" t="s">
        <v>733</v>
      </c>
      <c r="I271" s="10">
        <v>49</v>
      </c>
      <c r="J271" s="10">
        <v>2</v>
      </c>
      <c r="K271" s="10">
        <v>1</v>
      </c>
      <c r="L271" s="23">
        <v>35</v>
      </c>
      <c r="M271" s="10">
        <f t="shared" si="12"/>
        <v>3</v>
      </c>
      <c r="N271" s="23">
        <v>1.5</v>
      </c>
      <c r="O271" s="10">
        <f t="shared" si="13"/>
        <v>3</v>
      </c>
      <c r="P271" s="23">
        <v>3</v>
      </c>
      <c r="Q271" s="23">
        <v>12.5</v>
      </c>
      <c r="R271" s="10">
        <f t="shared" si="14"/>
        <v>3</v>
      </c>
      <c r="S271" s="23">
        <v>3</v>
      </c>
      <c r="T271" s="23">
        <v>2</v>
      </c>
      <c r="U271" s="23">
        <v>2</v>
      </c>
      <c r="V271" s="23">
        <v>1</v>
      </c>
      <c r="X271" s="10" t="s">
        <v>1150</v>
      </c>
      <c r="Y271" s="23">
        <v>1</v>
      </c>
      <c r="AA271" s="10">
        <v>1</v>
      </c>
      <c r="AB271" s="10" t="s">
        <v>1151</v>
      </c>
      <c r="AC271" s="10">
        <v>3</v>
      </c>
      <c r="AD271" s="10" t="s">
        <v>1152</v>
      </c>
      <c r="AE271" s="10">
        <v>2</v>
      </c>
      <c r="AF271" s="10">
        <v>1</v>
      </c>
      <c r="AG271" s="10" t="s">
        <v>1153</v>
      </c>
      <c r="AH271" s="22">
        <v>1</v>
      </c>
      <c r="AI271" s="10" t="s">
        <v>1154</v>
      </c>
      <c r="AJ271" s="10">
        <v>1</v>
      </c>
      <c r="AL271" s="10">
        <v>1</v>
      </c>
      <c r="AO271" s="10" t="s">
        <v>1155</v>
      </c>
      <c r="AP271" s="10" t="s">
        <v>1686</v>
      </c>
      <c r="AQ271" s="10">
        <v>1</v>
      </c>
      <c r="AS271" s="10">
        <v>2</v>
      </c>
      <c r="AT271" s="10">
        <v>1</v>
      </c>
    </row>
    <row r="272" spans="1:46" s="10" customFormat="1" ht="13.5">
      <c r="A272" s="10">
        <v>273</v>
      </c>
      <c r="B272" s="21" t="s">
        <v>1118</v>
      </c>
      <c r="C272" s="21">
        <v>8</v>
      </c>
      <c r="E272" s="10" t="s">
        <v>771</v>
      </c>
      <c r="F272" s="10" t="s">
        <v>771</v>
      </c>
      <c r="I272" s="10">
        <v>50</v>
      </c>
      <c r="J272" s="10">
        <v>3</v>
      </c>
      <c r="K272" s="10">
        <v>1</v>
      </c>
      <c r="L272" s="23">
        <v>35</v>
      </c>
      <c r="M272" s="10">
        <f t="shared" si="12"/>
        <v>3</v>
      </c>
      <c r="N272" s="23">
        <v>1</v>
      </c>
      <c r="O272" s="10">
        <f t="shared" si="13"/>
        <v>2</v>
      </c>
      <c r="P272" s="23">
        <v>5</v>
      </c>
      <c r="R272" s="10">
        <f t="shared" si="14"/>
      </c>
      <c r="S272" s="23">
        <v>1</v>
      </c>
      <c r="T272" s="23">
        <v>1</v>
      </c>
      <c r="U272" s="23">
        <v>1</v>
      </c>
      <c r="V272" s="23">
        <v>1</v>
      </c>
      <c r="Y272" s="23">
        <v>1</v>
      </c>
      <c r="AA272" s="10">
        <v>3</v>
      </c>
      <c r="AC272" s="10">
        <v>3</v>
      </c>
      <c r="AE272" s="10">
        <v>2</v>
      </c>
      <c r="AF272" s="10">
        <v>2</v>
      </c>
      <c r="AH272" s="22">
        <v>2</v>
      </c>
      <c r="AI272" s="10" t="s">
        <v>1156</v>
      </c>
      <c r="AJ272" s="10">
        <v>2</v>
      </c>
      <c r="AL272" s="10">
        <v>2</v>
      </c>
      <c r="AQ272" s="10">
        <v>3</v>
      </c>
      <c r="AS272" s="10">
        <v>2</v>
      </c>
      <c r="AT272" s="10">
        <v>1</v>
      </c>
    </row>
    <row r="273" spans="1:46" s="10" customFormat="1" ht="27">
      <c r="A273" s="10">
        <v>274</v>
      </c>
      <c r="B273" s="21" t="s">
        <v>1118</v>
      </c>
      <c r="C273" s="21">
        <v>9</v>
      </c>
      <c r="E273" s="10" t="s">
        <v>36</v>
      </c>
      <c r="F273" s="10" t="s">
        <v>36</v>
      </c>
      <c r="I273" s="10">
        <v>48</v>
      </c>
      <c r="J273" s="10">
        <v>2</v>
      </c>
      <c r="K273" s="10">
        <v>1</v>
      </c>
      <c r="L273" s="23">
        <v>35</v>
      </c>
      <c r="M273" s="10">
        <f t="shared" si="12"/>
        <v>3</v>
      </c>
      <c r="N273" s="23">
        <v>1</v>
      </c>
      <c r="O273" s="10">
        <f t="shared" si="13"/>
        <v>2</v>
      </c>
      <c r="P273" s="23">
        <v>3</v>
      </c>
      <c r="Q273" s="23">
        <v>5</v>
      </c>
      <c r="R273" s="10">
        <f t="shared" si="14"/>
        <v>2</v>
      </c>
      <c r="S273" s="23">
        <v>3</v>
      </c>
      <c r="T273" s="23">
        <v>3</v>
      </c>
      <c r="U273" s="23">
        <v>1</v>
      </c>
      <c r="V273" s="23">
        <v>1</v>
      </c>
      <c r="X273" s="10" t="s">
        <v>1157</v>
      </c>
      <c r="Y273" s="23">
        <v>1</v>
      </c>
      <c r="AA273" s="10">
        <v>1</v>
      </c>
      <c r="AB273" s="10" t="s">
        <v>1158</v>
      </c>
      <c r="AC273" s="10">
        <v>2</v>
      </c>
      <c r="AE273" s="10">
        <v>1</v>
      </c>
      <c r="AF273" s="10">
        <v>2</v>
      </c>
      <c r="AG273" s="10" t="s">
        <v>1159</v>
      </c>
      <c r="AH273" s="22">
        <v>3</v>
      </c>
      <c r="AJ273" s="10">
        <v>1</v>
      </c>
      <c r="AK273" s="10" t="s">
        <v>1160</v>
      </c>
      <c r="AL273" s="10">
        <v>1</v>
      </c>
      <c r="AQ273" s="10">
        <v>3</v>
      </c>
      <c r="AS273" s="10">
        <v>1</v>
      </c>
      <c r="AT273" s="10">
        <v>3</v>
      </c>
    </row>
    <row r="274" spans="1:46" s="10" customFormat="1" ht="13.5">
      <c r="A274" s="10">
        <v>275</v>
      </c>
      <c r="B274" s="21" t="s">
        <v>1118</v>
      </c>
      <c r="C274" s="21">
        <v>10</v>
      </c>
      <c r="E274" s="10" t="s">
        <v>36</v>
      </c>
      <c r="F274" s="10" t="s">
        <v>36</v>
      </c>
      <c r="I274" s="10">
        <v>52</v>
      </c>
      <c r="J274" s="10">
        <v>3</v>
      </c>
      <c r="K274" s="10">
        <v>1</v>
      </c>
      <c r="L274" s="23">
        <v>30</v>
      </c>
      <c r="M274" s="10">
        <f t="shared" si="12"/>
        <v>2</v>
      </c>
      <c r="N274" s="23">
        <v>2</v>
      </c>
      <c r="O274" s="10">
        <f t="shared" si="13"/>
        <v>4</v>
      </c>
      <c r="P274" s="23">
        <v>4</v>
      </c>
      <c r="Q274" s="23">
        <v>7.5</v>
      </c>
      <c r="R274" s="10">
        <f t="shared" si="14"/>
        <v>2</v>
      </c>
      <c r="S274" s="23">
        <v>2</v>
      </c>
      <c r="T274" s="23">
        <v>3</v>
      </c>
      <c r="U274" s="23">
        <v>2</v>
      </c>
      <c r="V274" s="23">
        <v>1</v>
      </c>
      <c r="Y274" s="23">
        <v>1</v>
      </c>
      <c r="AA274" s="10">
        <v>2</v>
      </c>
      <c r="AC274" s="10">
        <v>3</v>
      </c>
      <c r="AE274" s="10">
        <v>2</v>
      </c>
      <c r="AF274" s="10">
        <v>2</v>
      </c>
      <c r="AH274" s="22">
        <v>2</v>
      </c>
      <c r="AJ274" s="10">
        <v>1</v>
      </c>
      <c r="AL274" s="10">
        <v>1</v>
      </c>
      <c r="AQ274" s="10">
        <v>1</v>
      </c>
      <c r="AS274" s="10">
        <v>1</v>
      </c>
      <c r="AT274" s="10">
        <v>1</v>
      </c>
    </row>
    <row r="275" spans="1:38" s="10" customFormat="1" ht="27">
      <c r="A275" s="10">
        <v>276</v>
      </c>
      <c r="B275" s="21" t="s">
        <v>1118</v>
      </c>
      <c r="C275" s="21">
        <v>11</v>
      </c>
      <c r="D275" s="10">
        <v>7</v>
      </c>
      <c r="E275" s="10" t="s">
        <v>733</v>
      </c>
      <c r="F275" s="10" t="s">
        <v>733</v>
      </c>
      <c r="I275" s="10">
        <v>66</v>
      </c>
      <c r="J275" s="10">
        <v>4</v>
      </c>
      <c r="K275" s="10">
        <v>1</v>
      </c>
      <c r="L275" s="23">
        <v>35</v>
      </c>
      <c r="M275" s="10">
        <f t="shared" si="12"/>
        <v>3</v>
      </c>
      <c r="N275" s="23">
        <v>1.5</v>
      </c>
      <c r="O275" s="10">
        <f t="shared" si="13"/>
        <v>3</v>
      </c>
      <c r="P275" s="23">
        <v>3</v>
      </c>
      <c r="R275" s="10">
        <f t="shared" si="14"/>
      </c>
      <c r="S275" s="23">
        <v>3</v>
      </c>
      <c r="T275" s="23">
        <v>3</v>
      </c>
      <c r="U275" s="23">
        <v>2</v>
      </c>
      <c r="V275" s="23">
        <v>1</v>
      </c>
      <c r="X275" s="10" t="s">
        <v>1161</v>
      </c>
      <c r="Y275" s="23">
        <v>3</v>
      </c>
      <c r="AH275" s="22">
        <v>2</v>
      </c>
      <c r="AJ275" s="10">
        <v>2</v>
      </c>
      <c r="AL275" s="10">
        <v>2</v>
      </c>
    </row>
    <row r="276" spans="1:46" s="10" customFormat="1" ht="13.5">
      <c r="A276" s="10">
        <v>277</v>
      </c>
      <c r="B276" s="21" t="s">
        <v>1118</v>
      </c>
      <c r="C276" s="21">
        <v>12</v>
      </c>
      <c r="E276" s="10" t="s">
        <v>185</v>
      </c>
      <c r="F276" s="10" t="s">
        <v>185</v>
      </c>
      <c r="I276" s="10">
        <v>52</v>
      </c>
      <c r="J276" s="10">
        <v>3</v>
      </c>
      <c r="K276" s="10">
        <v>1</v>
      </c>
      <c r="L276" s="23">
        <v>35</v>
      </c>
      <c r="M276" s="10">
        <f t="shared" si="12"/>
        <v>3</v>
      </c>
      <c r="N276" s="23">
        <v>1.5</v>
      </c>
      <c r="O276" s="10">
        <f t="shared" si="13"/>
        <v>3</v>
      </c>
      <c r="P276" s="23">
        <v>3</v>
      </c>
      <c r="Q276" s="23">
        <v>7</v>
      </c>
      <c r="R276" s="10">
        <f t="shared" si="14"/>
        <v>2</v>
      </c>
      <c r="S276" s="23">
        <v>3</v>
      </c>
      <c r="T276" s="23">
        <v>2</v>
      </c>
      <c r="U276" s="23">
        <v>2</v>
      </c>
      <c r="V276" s="23">
        <v>1</v>
      </c>
      <c r="X276" s="10" t="s">
        <v>1162</v>
      </c>
      <c r="Y276" s="23">
        <v>3</v>
      </c>
      <c r="AA276" s="10">
        <v>2</v>
      </c>
      <c r="AC276" s="10">
        <v>2</v>
      </c>
      <c r="AE276" s="10">
        <v>3</v>
      </c>
      <c r="AF276" s="10">
        <v>2</v>
      </c>
      <c r="AH276" s="22">
        <v>2</v>
      </c>
      <c r="AI276" s="10" t="s">
        <v>1163</v>
      </c>
      <c r="AJ276" s="10">
        <v>2</v>
      </c>
      <c r="AL276" s="10">
        <v>1</v>
      </c>
      <c r="AM276" s="10">
        <v>3</v>
      </c>
      <c r="AO276" s="10" t="s">
        <v>1164</v>
      </c>
      <c r="AP276" s="10" t="s">
        <v>1165</v>
      </c>
      <c r="AQ276" s="10">
        <v>3</v>
      </c>
      <c r="AS276" s="10">
        <v>2</v>
      </c>
      <c r="AT276" s="10">
        <v>1</v>
      </c>
    </row>
    <row r="277" spans="1:46" s="10" customFormat="1" ht="27">
      <c r="A277" s="10">
        <v>278</v>
      </c>
      <c r="B277" s="21" t="s">
        <v>1118</v>
      </c>
      <c r="C277" s="21">
        <v>13</v>
      </c>
      <c r="D277" s="10">
        <v>2</v>
      </c>
      <c r="E277" s="10" t="s">
        <v>1303</v>
      </c>
      <c r="F277" s="10" t="s">
        <v>1303</v>
      </c>
      <c r="I277" s="10">
        <v>43</v>
      </c>
      <c r="J277" s="10">
        <v>2</v>
      </c>
      <c r="K277" s="10">
        <v>1</v>
      </c>
      <c r="L277" s="23">
        <v>35</v>
      </c>
      <c r="M277" s="10">
        <f t="shared" si="12"/>
        <v>3</v>
      </c>
      <c r="N277" s="23">
        <v>1</v>
      </c>
      <c r="O277" s="10">
        <f t="shared" si="13"/>
        <v>2</v>
      </c>
      <c r="P277" s="23">
        <v>5</v>
      </c>
      <c r="Q277" s="23">
        <v>10</v>
      </c>
      <c r="R277" s="10">
        <f t="shared" si="14"/>
        <v>3</v>
      </c>
      <c r="S277" s="23">
        <v>2</v>
      </c>
      <c r="T277" s="23">
        <v>2</v>
      </c>
      <c r="U277" s="23">
        <v>1</v>
      </c>
      <c r="V277" s="23">
        <v>1</v>
      </c>
      <c r="X277" s="10" t="s">
        <v>1166</v>
      </c>
      <c r="Y277" s="23">
        <v>2</v>
      </c>
      <c r="AA277" s="10">
        <v>1</v>
      </c>
      <c r="AB277" s="10" t="s">
        <v>1167</v>
      </c>
      <c r="AC277" s="10">
        <v>3</v>
      </c>
      <c r="AE277" s="10">
        <v>3</v>
      </c>
      <c r="AF277" s="10">
        <v>2</v>
      </c>
      <c r="AH277" s="22">
        <v>2</v>
      </c>
      <c r="AI277" s="10" t="s">
        <v>1168</v>
      </c>
      <c r="AJ277" s="10">
        <v>1</v>
      </c>
      <c r="AL277" s="10">
        <v>1</v>
      </c>
      <c r="AM277" s="10">
        <v>1</v>
      </c>
      <c r="AQ277" s="10">
        <v>2</v>
      </c>
      <c r="AR277" s="10" t="s">
        <v>1169</v>
      </c>
      <c r="AS277" s="10">
        <v>3</v>
      </c>
      <c r="AT277" s="10">
        <v>1</v>
      </c>
    </row>
    <row r="278" spans="1:48" s="10" customFormat="1" ht="27">
      <c r="A278" s="10">
        <v>279</v>
      </c>
      <c r="B278" s="21" t="s">
        <v>1118</v>
      </c>
      <c r="C278" s="21">
        <v>14</v>
      </c>
      <c r="D278" s="10">
        <v>3</v>
      </c>
      <c r="E278" s="10" t="s">
        <v>574</v>
      </c>
      <c r="F278" s="10" t="s">
        <v>574</v>
      </c>
      <c r="I278" s="10">
        <v>53</v>
      </c>
      <c r="J278" s="10">
        <v>3</v>
      </c>
      <c r="K278" s="10">
        <v>1</v>
      </c>
      <c r="L278" s="23">
        <v>35</v>
      </c>
      <c r="M278" s="10">
        <f t="shared" si="12"/>
        <v>3</v>
      </c>
      <c r="N278" s="23">
        <v>1</v>
      </c>
      <c r="O278" s="10">
        <f t="shared" si="13"/>
        <v>2</v>
      </c>
      <c r="P278" s="23">
        <v>3</v>
      </c>
      <c r="Q278" s="23">
        <v>5</v>
      </c>
      <c r="R278" s="10">
        <f t="shared" si="14"/>
        <v>2</v>
      </c>
      <c r="S278" s="23">
        <v>3</v>
      </c>
      <c r="T278" s="23">
        <v>3</v>
      </c>
      <c r="U278" s="23">
        <v>1</v>
      </c>
      <c r="V278" s="23">
        <v>1</v>
      </c>
      <c r="X278" s="10" t="s">
        <v>1170</v>
      </c>
      <c r="Y278" s="23">
        <v>1</v>
      </c>
      <c r="AA278" s="10">
        <v>1</v>
      </c>
      <c r="AB278" s="10" t="s">
        <v>1171</v>
      </c>
      <c r="AC278" s="10">
        <v>1</v>
      </c>
      <c r="AE278" s="10">
        <v>1</v>
      </c>
      <c r="AF278" s="10">
        <v>1</v>
      </c>
      <c r="AH278" s="22">
        <v>3</v>
      </c>
      <c r="AJ278" s="10">
        <v>2</v>
      </c>
      <c r="AL278" s="10">
        <v>1</v>
      </c>
      <c r="AM278" s="10">
        <v>1</v>
      </c>
      <c r="AO278" s="10" t="s">
        <v>1172</v>
      </c>
      <c r="AP278" s="10" t="s">
        <v>755</v>
      </c>
      <c r="AQ278" s="10">
        <v>3</v>
      </c>
      <c r="AS278" s="10">
        <v>2</v>
      </c>
      <c r="AT278" s="10">
        <v>1</v>
      </c>
      <c r="AV278" s="10" t="s">
        <v>1173</v>
      </c>
    </row>
    <row r="279" spans="1:47" s="10" customFormat="1" ht="27">
      <c r="A279" s="10">
        <v>281</v>
      </c>
      <c r="B279" s="21" t="s">
        <v>1118</v>
      </c>
      <c r="C279" s="21">
        <v>16</v>
      </c>
      <c r="D279" s="10">
        <v>5</v>
      </c>
      <c r="E279" s="10" t="s">
        <v>36</v>
      </c>
      <c r="F279" s="10" t="s">
        <v>36</v>
      </c>
      <c r="I279" s="10">
        <v>60</v>
      </c>
      <c r="J279" s="10">
        <v>4</v>
      </c>
      <c r="K279" s="10">
        <v>1</v>
      </c>
      <c r="L279" s="23">
        <v>35</v>
      </c>
      <c r="M279" s="10">
        <f t="shared" si="12"/>
        <v>3</v>
      </c>
      <c r="N279" s="23">
        <v>1</v>
      </c>
      <c r="O279" s="10">
        <f t="shared" si="13"/>
        <v>2</v>
      </c>
      <c r="P279" s="23">
        <v>4</v>
      </c>
      <c r="Q279" s="23">
        <v>7</v>
      </c>
      <c r="R279" s="10">
        <f t="shared" si="14"/>
        <v>2</v>
      </c>
      <c r="S279" s="23">
        <v>2</v>
      </c>
      <c r="T279" s="23">
        <v>3</v>
      </c>
      <c r="U279" s="23">
        <v>1</v>
      </c>
      <c r="V279" s="23">
        <v>1</v>
      </c>
      <c r="X279" s="10" t="s">
        <v>1174</v>
      </c>
      <c r="Y279" s="23">
        <v>1</v>
      </c>
      <c r="Z279" s="10" t="s">
        <v>1175</v>
      </c>
      <c r="AA279" s="10">
        <v>1</v>
      </c>
      <c r="AB279" s="10" t="s">
        <v>1176</v>
      </c>
      <c r="AC279" s="10">
        <v>1</v>
      </c>
      <c r="AE279" s="10">
        <v>1</v>
      </c>
      <c r="AF279" s="10">
        <v>2</v>
      </c>
      <c r="AH279" s="22">
        <v>3</v>
      </c>
      <c r="AI279" s="10" t="s">
        <v>1177</v>
      </c>
      <c r="AJ279" s="10">
        <v>1</v>
      </c>
      <c r="AK279" s="10" t="s">
        <v>1178</v>
      </c>
      <c r="AL279" s="10">
        <v>2</v>
      </c>
      <c r="AO279" s="10" t="s">
        <v>1179</v>
      </c>
      <c r="AP279" s="10" t="s">
        <v>1180</v>
      </c>
      <c r="AQ279" s="10">
        <v>1</v>
      </c>
      <c r="AS279" s="10">
        <v>2</v>
      </c>
      <c r="AT279" s="10">
        <v>1</v>
      </c>
      <c r="AU279" s="10" t="s">
        <v>1181</v>
      </c>
    </row>
    <row r="280" spans="1:46" s="10" customFormat="1" ht="13.5">
      <c r="A280" s="10">
        <v>282</v>
      </c>
      <c r="B280" s="21" t="s">
        <v>1118</v>
      </c>
      <c r="C280" s="21">
        <v>17</v>
      </c>
      <c r="D280" s="10">
        <v>6</v>
      </c>
      <c r="E280" s="10" t="s">
        <v>733</v>
      </c>
      <c r="F280" s="10" t="s">
        <v>733</v>
      </c>
      <c r="I280" s="10">
        <v>53</v>
      </c>
      <c r="J280" s="10">
        <v>3</v>
      </c>
      <c r="K280" s="10">
        <v>2</v>
      </c>
      <c r="L280" s="23">
        <v>35</v>
      </c>
      <c r="M280" s="10">
        <f t="shared" si="12"/>
        <v>3</v>
      </c>
      <c r="N280" s="23">
        <v>0.7</v>
      </c>
      <c r="O280" s="10">
        <f t="shared" si="13"/>
        <v>1</v>
      </c>
      <c r="P280" s="23">
        <v>3</v>
      </c>
      <c r="Q280" s="23">
        <v>6</v>
      </c>
      <c r="R280" s="10">
        <f t="shared" si="14"/>
        <v>2</v>
      </c>
      <c r="S280" s="23">
        <v>3</v>
      </c>
      <c r="T280" s="23">
        <v>3</v>
      </c>
      <c r="U280" s="23">
        <v>1</v>
      </c>
      <c r="V280" s="23">
        <v>2</v>
      </c>
      <c r="W280" s="23">
        <v>18</v>
      </c>
      <c r="X280" s="10" t="s">
        <v>1182</v>
      </c>
      <c r="Y280" s="23">
        <v>3</v>
      </c>
      <c r="AA280" s="10">
        <v>1</v>
      </c>
      <c r="AB280" s="10" t="s">
        <v>1183</v>
      </c>
      <c r="AC280" s="10">
        <v>3</v>
      </c>
      <c r="AE280" s="10">
        <v>3</v>
      </c>
      <c r="AF280" s="10">
        <v>2</v>
      </c>
      <c r="AH280" s="22">
        <v>1</v>
      </c>
      <c r="AJ280" s="10">
        <v>1</v>
      </c>
      <c r="AL280" s="10">
        <v>2</v>
      </c>
      <c r="AQ280" s="10">
        <v>3</v>
      </c>
      <c r="AS280" s="10">
        <v>2</v>
      </c>
      <c r="AT280" s="10">
        <v>1</v>
      </c>
    </row>
    <row r="281" spans="1:47" s="10" customFormat="1" ht="27">
      <c r="A281" s="10">
        <v>283</v>
      </c>
      <c r="B281" s="21" t="s">
        <v>1118</v>
      </c>
      <c r="C281" s="21">
        <v>18</v>
      </c>
      <c r="D281" s="10">
        <v>7</v>
      </c>
      <c r="E281" s="10" t="s">
        <v>733</v>
      </c>
      <c r="F281" s="10" t="s">
        <v>733</v>
      </c>
      <c r="I281" s="10">
        <v>44</v>
      </c>
      <c r="J281" s="10">
        <v>2</v>
      </c>
      <c r="K281" s="10">
        <v>1</v>
      </c>
      <c r="L281" s="23">
        <v>35</v>
      </c>
      <c r="M281" s="10">
        <f t="shared" si="12"/>
        <v>3</v>
      </c>
      <c r="N281" s="23">
        <v>1.5</v>
      </c>
      <c r="O281" s="10">
        <f t="shared" si="13"/>
        <v>3</v>
      </c>
      <c r="P281" s="23">
        <v>3</v>
      </c>
      <c r="Q281" s="23">
        <v>5</v>
      </c>
      <c r="R281" s="10">
        <f t="shared" si="14"/>
        <v>2</v>
      </c>
      <c r="S281" s="23">
        <v>2</v>
      </c>
      <c r="T281" s="23">
        <v>2</v>
      </c>
      <c r="U281" s="23">
        <v>1</v>
      </c>
      <c r="V281" s="23">
        <v>1</v>
      </c>
      <c r="X281" s="10" t="s">
        <v>1184</v>
      </c>
      <c r="Y281" s="23">
        <v>1</v>
      </c>
      <c r="AA281" s="10">
        <v>1</v>
      </c>
      <c r="AB281" s="10" t="s">
        <v>1185</v>
      </c>
      <c r="AC281" s="10">
        <v>3</v>
      </c>
      <c r="AD281" s="10" t="s">
        <v>1186</v>
      </c>
      <c r="AE281" s="10">
        <v>3</v>
      </c>
      <c r="AF281" s="10">
        <v>2</v>
      </c>
      <c r="AH281" s="22">
        <v>2</v>
      </c>
      <c r="AJ281" s="10">
        <v>1</v>
      </c>
      <c r="AK281" s="10" t="s">
        <v>1187</v>
      </c>
      <c r="AL281" s="10">
        <v>1</v>
      </c>
      <c r="AQ281" s="10">
        <v>3</v>
      </c>
      <c r="AS281" s="10">
        <v>1</v>
      </c>
      <c r="AT281" s="10">
        <v>1</v>
      </c>
      <c r="AU281" s="10" t="s">
        <v>1188</v>
      </c>
    </row>
    <row r="282" spans="1:46" s="10" customFormat="1" ht="27">
      <c r="A282" s="10">
        <v>284</v>
      </c>
      <c r="B282" s="21" t="s">
        <v>1118</v>
      </c>
      <c r="C282" s="21">
        <v>19</v>
      </c>
      <c r="D282" s="10">
        <v>12</v>
      </c>
      <c r="E282" s="10" t="s">
        <v>733</v>
      </c>
      <c r="F282" s="10" t="s">
        <v>733</v>
      </c>
      <c r="I282" s="10">
        <v>39</v>
      </c>
      <c r="J282" s="10">
        <v>1</v>
      </c>
      <c r="K282" s="10">
        <v>1</v>
      </c>
      <c r="L282" s="23">
        <v>35</v>
      </c>
      <c r="M282" s="10">
        <f t="shared" si="12"/>
        <v>3</v>
      </c>
      <c r="N282" s="23">
        <v>1</v>
      </c>
      <c r="O282" s="10">
        <f t="shared" si="13"/>
        <v>2</v>
      </c>
      <c r="P282" s="23">
        <v>2</v>
      </c>
      <c r="Q282" s="23">
        <v>10</v>
      </c>
      <c r="R282" s="10">
        <f t="shared" si="14"/>
        <v>3</v>
      </c>
      <c r="S282" s="23">
        <v>2</v>
      </c>
      <c r="T282" s="23">
        <v>3</v>
      </c>
      <c r="U282" s="23">
        <v>1</v>
      </c>
      <c r="V282" s="23">
        <v>1</v>
      </c>
      <c r="X282" s="10" t="s">
        <v>1189</v>
      </c>
      <c r="Y282" s="23">
        <v>3</v>
      </c>
      <c r="AA282" s="10">
        <v>3</v>
      </c>
      <c r="AB282" s="10" t="s">
        <v>1190</v>
      </c>
      <c r="AC282" s="10">
        <v>3</v>
      </c>
      <c r="AE282" s="10">
        <v>3</v>
      </c>
      <c r="AF282" s="10">
        <v>1</v>
      </c>
      <c r="AH282" s="22">
        <v>3</v>
      </c>
      <c r="AJ282" s="10">
        <v>2</v>
      </c>
      <c r="AL282" s="10">
        <v>2</v>
      </c>
      <c r="AO282" s="10" t="s">
        <v>1191</v>
      </c>
      <c r="AQ282" s="10">
        <v>3</v>
      </c>
      <c r="AS282" s="10">
        <v>1</v>
      </c>
      <c r="AT282" s="10">
        <v>1</v>
      </c>
    </row>
    <row r="283" spans="1:48" s="10" customFormat="1" ht="40.5">
      <c r="A283" s="10">
        <v>285</v>
      </c>
      <c r="B283" s="21" t="s">
        <v>1118</v>
      </c>
      <c r="C283" s="21">
        <v>20</v>
      </c>
      <c r="D283" s="10">
        <v>15</v>
      </c>
      <c r="E283" s="10" t="s">
        <v>733</v>
      </c>
      <c r="F283" s="10" t="s">
        <v>733</v>
      </c>
      <c r="I283" s="10">
        <v>57</v>
      </c>
      <c r="J283" s="10">
        <v>3</v>
      </c>
      <c r="K283" s="10">
        <v>1</v>
      </c>
      <c r="L283" s="23">
        <v>35</v>
      </c>
      <c r="M283" s="10">
        <f t="shared" si="12"/>
        <v>3</v>
      </c>
      <c r="N283" s="23">
        <v>1</v>
      </c>
      <c r="O283" s="10">
        <f t="shared" si="13"/>
        <v>2</v>
      </c>
      <c r="P283" s="23">
        <v>4</v>
      </c>
      <c r="Q283" s="23">
        <v>9</v>
      </c>
      <c r="R283" s="10">
        <f t="shared" si="14"/>
        <v>2</v>
      </c>
      <c r="S283" s="23">
        <v>2</v>
      </c>
      <c r="T283" s="23">
        <v>2</v>
      </c>
      <c r="U283" s="23">
        <v>1</v>
      </c>
      <c r="V283" s="23">
        <v>1</v>
      </c>
      <c r="X283" s="10" t="s">
        <v>1192</v>
      </c>
      <c r="Y283" s="23">
        <v>3</v>
      </c>
      <c r="Z283" s="10" t="s">
        <v>1193</v>
      </c>
      <c r="AA283" s="10">
        <v>1</v>
      </c>
      <c r="AB283" s="10" t="s">
        <v>1194</v>
      </c>
      <c r="AC283" s="10">
        <v>2</v>
      </c>
      <c r="AE283" s="10">
        <v>1</v>
      </c>
      <c r="AF283" s="10">
        <v>2</v>
      </c>
      <c r="AG283" s="10" t="s">
        <v>1195</v>
      </c>
      <c r="AH283" s="22">
        <v>1</v>
      </c>
      <c r="AI283" s="10" t="s">
        <v>1196</v>
      </c>
      <c r="AJ283" s="10">
        <v>2</v>
      </c>
      <c r="AK283" s="10" t="s">
        <v>1197</v>
      </c>
      <c r="AL283" s="10">
        <v>1</v>
      </c>
      <c r="AQ283" s="10">
        <v>1</v>
      </c>
      <c r="AS283" s="10">
        <v>1</v>
      </c>
      <c r="AT283" s="10">
        <v>1</v>
      </c>
      <c r="AV283" s="10" t="s">
        <v>1198</v>
      </c>
    </row>
    <row r="284" spans="1:46" s="10" customFormat="1" ht="13.5">
      <c r="A284" s="10">
        <v>286</v>
      </c>
      <c r="B284" s="21" t="s">
        <v>1118</v>
      </c>
      <c r="C284" s="21">
        <v>21</v>
      </c>
      <c r="D284" s="10">
        <v>16</v>
      </c>
      <c r="E284" s="10" t="s">
        <v>733</v>
      </c>
      <c r="F284" s="10" t="s">
        <v>733</v>
      </c>
      <c r="I284" s="10">
        <v>77</v>
      </c>
      <c r="J284" s="10">
        <v>5</v>
      </c>
      <c r="K284" s="10">
        <v>1</v>
      </c>
      <c r="L284" s="23">
        <v>35</v>
      </c>
      <c r="M284" s="10">
        <f t="shared" si="12"/>
        <v>3</v>
      </c>
      <c r="N284" s="23">
        <v>1</v>
      </c>
      <c r="O284" s="10">
        <f t="shared" si="13"/>
        <v>2</v>
      </c>
      <c r="P284" s="23">
        <v>4</v>
      </c>
      <c r="Q284" s="23">
        <v>7</v>
      </c>
      <c r="R284" s="10">
        <f t="shared" si="14"/>
        <v>2</v>
      </c>
      <c r="S284" s="23">
        <v>3</v>
      </c>
      <c r="T284" s="23">
        <v>2</v>
      </c>
      <c r="U284" s="23">
        <v>1</v>
      </c>
      <c r="V284" s="23">
        <v>1</v>
      </c>
      <c r="Y284" s="23">
        <v>3</v>
      </c>
      <c r="AA284" s="10">
        <v>1</v>
      </c>
      <c r="AC284" s="10">
        <v>2</v>
      </c>
      <c r="AE284" s="10">
        <v>1</v>
      </c>
      <c r="AF284" s="10">
        <v>2</v>
      </c>
      <c r="AH284" s="22">
        <v>3</v>
      </c>
      <c r="AJ284" s="10">
        <v>2</v>
      </c>
      <c r="AM284" s="10">
        <v>1</v>
      </c>
      <c r="AP284" s="10" t="s">
        <v>1199</v>
      </c>
      <c r="AQ284" s="10">
        <v>3</v>
      </c>
      <c r="AS284" s="10">
        <v>3</v>
      </c>
      <c r="AT284" s="10">
        <v>1</v>
      </c>
    </row>
    <row r="285" spans="1:47" s="10" customFormat="1" ht="40.5">
      <c r="A285" s="10">
        <v>288</v>
      </c>
      <c r="B285" s="21" t="s">
        <v>1118</v>
      </c>
      <c r="C285" s="21">
        <v>23</v>
      </c>
      <c r="D285" s="10">
        <v>18</v>
      </c>
      <c r="E285" s="10" t="s">
        <v>733</v>
      </c>
      <c r="F285" s="10" t="s">
        <v>733</v>
      </c>
      <c r="I285" s="10">
        <v>56</v>
      </c>
      <c r="J285" s="10">
        <v>3</v>
      </c>
      <c r="K285" s="10">
        <v>1</v>
      </c>
      <c r="L285" s="23">
        <v>32.5</v>
      </c>
      <c r="M285" s="10">
        <f t="shared" si="12"/>
        <v>2</v>
      </c>
      <c r="N285" s="23">
        <v>1.25</v>
      </c>
      <c r="O285" s="10">
        <f t="shared" si="13"/>
        <v>2</v>
      </c>
      <c r="P285" s="23">
        <v>6</v>
      </c>
      <c r="Q285" s="23">
        <v>12.5</v>
      </c>
      <c r="R285" s="10">
        <f t="shared" si="14"/>
        <v>3</v>
      </c>
      <c r="S285" s="23">
        <v>3</v>
      </c>
      <c r="T285" s="23">
        <v>2</v>
      </c>
      <c r="U285" s="23">
        <v>2</v>
      </c>
      <c r="V285" s="23">
        <v>1</v>
      </c>
      <c r="X285" s="10" t="s">
        <v>1200</v>
      </c>
      <c r="Y285" s="23">
        <v>3</v>
      </c>
      <c r="AA285" s="10">
        <v>1</v>
      </c>
      <c r="AB285" s="10" t="s">
        <v>1201</v>
      </c>
      <c r="AC285" s="10">
        <v>2</v>
      </c>
      <c r="AE285" s="10">
        <v>1</v>
      </c>
      <c r="AF285" s="10">
        <v>2</v>
      </c>
      <c r="AH285" s="22">
        <v>3</v>
      </c>
      <c r="AJ285" s="10">
        <v>1</v>
      </c>
      <c r="AL285" s="10">
        <v>1</v>
      </c>
      <c r="AM285" s="10">
        <v>1</v>
      </c>
      <c r="AN285" s="10" t="s">
        <v>1202</v>
      </c>
      <c r="AO285" s="10" t="s">
        <v>1203</v>
      </c>
      <c r="AP285" s="10" t="s">
        <v>1204</v>
      </c>
      <c r="AQ285" s="10">
        <v>3</v>
      </c>
      <c r="AS285" s="10">
        <v>1</v>
      </c>
      <c r="AT285" s="10">
        <v>1</v>
      </c>
      <c r="AU285" s="10" t="s">
        <v>1205</v>
      </c>
    </row>
    <row r="286" spans="1:46" s="10" customFormat="1" ht="13.5">
      <c r="A286" s="10">
        <v>289</v>
      </c>
      <c r="B286" s="21" t="s">
        <v>1118</v>
      </c>
      <c r="C286" s="21">
        <v>24</v>
      </c>
      <c r="D286" s="10">
        <v>20</v>
      </c>
      <c r="E286" s="10" t="s">
        <v>733</v>
      </c>
      <c r="F286" s="10" t="s">
        <v>733</v>
      </c>
      <c r="I286" s="10">
        <v>56</v>
      </c>
      <c r="J286" s="10">
        <v>3</v>
      </c>
      <c r="K286" s="10">
        <v>1</v>
      </c>
      <c r="L286" s="23">
        <v>35</v>
      </c>
      <c r="M286" s="10">
        <f t="shared" si="12"/>
        <v>3</v>
      </c>
      <c r="N286" s="23">
        <v>1</v>
      </c>
      <c r="O286" s="10">
        <f t="shared" si="13"/>
        <v>2</v>
      </c>
      <c r="P286" s="23">
        <v>3</v>
      </c>
      <c r="Q286" s="23">
        <v>7.5</v>
      </c>
      <c r="R286" s="10">
        <f t="shared" si="14"/>
        <v>2</v>
      </c>
      <c r="S286" s="23">
        <v>2</v>
      </c>
      <c r="T286" s="23">
        <v>2</v>
      </c>
      <c r="U286" s="23">
        <v>1</v>
      </c>
      <c r="V286" s="23">
        <v>1</v>
      </c>
      <c r="Y286" s="23">
        <v>1</v>
      </c>
      <c r="AA286" s="10">
        <v>2</v>
      </c>
      <c r="AC286" s="10">
        <v>3</v>
      </c>
      <c r="AE286" s="10">
        <v>3</v>
      </c>
      <c r="AF286" s="10">
        <v>2</v>
      </c>
      <c r="AH286" s="22">
        <v>1</v>
      </c>
      <c r="AJ286" s="10">
        <v>1</v>
      </c>
      <c r="AL286" s="10">
        <v>1</v>
      </c>
      <c r="AM286" s="10">
        <v>1</v>
      </c>
      <c r="AQ286" s="10">
        <v>2</v>
      </c>
      <c r="AS286" s="10">
        <v>2</v>
      </c>
      <c r="AT286" s="10">
        <v>1</v>
      </c>
    </row>
    <row r="287" spans="1:46" s="10" customFormat="1" ht="40.5">
      <c r="A287" s="10">
        <v>290</v>
      </c>
      <c r="B287" s="21" t="s">
        <v>1206</v>
      </c>
      <c r="C287" s="21">
        <v>1</v>
      </c>
      <c r="D287" s="10">
        <v>2</v>
      </c>
      <c r="E287" s="10" t="s">
        <v>743</v>
      </c>
      <c r="F287" s="10" t="s">
        <v>743</v>
      </c>
      <c r="I287" s="10">
        <v>49</v>
      </c>
      <c r="J287" s="10">
        <v>2</v>
      </c>
      <c r="K287" s="10">
        <v>1</v>
      </c>
      <c r="L287" s="23">
        <v>40</v>
      </c>
      <c r="M287" s="10">
        <f t="shared" si="12"/>
        <v>4</v>
      </c>
      <c r="N287" s="23">
        <v>1</v>
      </c>
      <c r="O287" s="10">
        <f t="shared" si="13"/>
        <v>2</v>
      </c>
      <c r="P287" s="23">
        <v>1</v>
      </c>
      <c r="Q287" s="23">
        <v>3</v>
      </c>
      <c r="R287" s="10">
        <f t="shared" si="14"/>
        <v>1</v>
      </c>
      <c r="S287" s="23">
        <v>2</v>
      </c>
      <c r="T287" s="23">
        <v>3</v>
      </c>
      <c r="U287" s="23">
        <v>1</v>
      </c>
      <c r="V287" s="23">
        <v>1</v>
      </c>
      <c r="X287" s="10" t="s">
        <v>751</v>
      </c>
      <c r="Y287" s="23">
        <v>1</v>
      </c>
      <c r="AA287" s="10">
        <v>1</v>
      </c>
      <c r="AB287" s="10" t="s">
        <v>1207</v>
      </c>
      <c r="AC287" s="10">
        <v>2</v>
      </c>
      <c r="AE287" s="10">
        <v>1</v>
      </c>
      <c r="AF287" s="10">
        <v>2</v>
      </c>
      <c r="AH287" s="22">
        <v>2</v>
      </c>
      <c r="AI287" s="10" t="s">
        <v>1208</v>
      </c>
      <c r="AJ287" s="10">
        <v>2</v>
      </c>
      <c r="AL287" s="10">
        <v>2</v>
      </c>
      <c r="AN287" s="10" t="s">
        <v>210</v>
      </c>
      <c r="AO287" s="10" t="s">
        <v>1209</v>
      </c>
      <c r="AQ287" s="10">
        <v>1</v>
      </c>
      <c r="AS287" s="10">
        <v>4</v>
      </c>
      <c r="AT287" s="10">
        <v>1</v>
      </c>
    </row>
    <row r="288" spans="1:48" s="10" customFormat="1" ht="27">
      <c r="A288" s="10">
        <v>291</v>
      </c>
      <c r="B288" s="21" t="s">
        <v>1210</v>
      </c>
      <c r="C288" s="21">
        <v>2</v>
      </c>
      <c r="D288" s="10">
        <v>5</v>
      </c>
      <c r="E288" s="10" t="s">
        <v>733</v>
      </c>
      <c r="F288" s="10" t="s">
        <v>733</v>
      </c>
      <c r="I288" s="10">
        <v>64</v>
      </c>
      <c r="J288" s="10">
        <v>4</v>
      </c>
      <c r="K288" s="10">
        <v>1</v>
      </c>
      <c r="L288" s="23">
        <v>39</v>
      </c>
      <c r="M288" s="10">
        <f t="shared" si="12"/>
        <v>3</v>
      </c>
      <c r="N288" s="23">
        <v>0.5</v>
      </c>
      <c r="O288" s="10">
        <f t="shared" si="13"/>
        <v>1</v>
      </c>
      <c r="P288" s="23">
        <v>1</v>
      </c>
      <c r="Q288" s="23">
        <v>2</v>
      </c>
      <c r="R288" s="10">
        <f t="shared" si="14"/>
        <v>1</v>
      </c>
      <c r="S288" s="23">
        <v>2</v>
      </c>
      <c r="T288" s="23">
        <v>1</v>
      </c>
      <c r="U288" s="23">
        <v>1</v>
      </c>
      <c r="V288" s="23">
        <v>1</v>
      </c>
      <c r="X288" s="10" t="s">
        <v>1211</v>
      </c>
      <c r="Y288" s="23">
        <v>1</v>
      </c>
      <c r="AA288" s="10">
        <v>1</v>
      </c>
      <c r="AB288" s="10" t="s">
        <v>346</v>
      </c>
      <c r="AC288" s="10">
        <v>2</v>
      </c>
      <c r="AE288" s="10">
        <v>2</v>
      </c>
      <c r="AF288" s="10">
        <v>2</v>
      </c>
      <c r="AG288" s="10" t="s">
        <v>1212</v>
      </c>
      <c r="AH288" s="22">
        <v>2</v>
      </c>
      <c r="AJ288" s="10">
        <v>2</v>
      </c>
      <c r="AL288" s="10">
        <v>1</v>
      </c>
      <c r="AM288" s="10">
        <v>1</v>
      </c>
      <c r="AO288" s="10" t="s">
        <v>841</v>
      </c>
      <c r="AP288" s="10" t="s">
        <v>125</v>
      </c>
      <c r="AQ288" s="10">
        <v>1</v>
      </c>
      <c r="AS288" s="10">
        <v>2</v>
      </c>
      <c r="AT288" s="10">
        <v>3</v>
      </c>
      <c r="AV288" s="10" t="s">
        <v>1213</v>
      </c>
    </row>
    <row r="289" spans="1:46" s="10" customFormat="1" ht="40.5">
      <c r="A289" s="10">
        <v>292</v>
      </c>
      <c r="B289" s="21" t="s">
        <v>1210</v>
      </c>
      <c r="C289" s="21">
        <v>3</v>
      </c>
      <c r="D289" s="10">
        <v>1</v>
      </c>
      <c r="E289" s="10" t="s">
        <v>733</v>
      </c>
      <c r="F289" s="10" t="s">
        <v>733</v>
      </c>
      <c r="I289" s="10">
        <v>52</v>
      </c>
      <c r="J289" s="10">
        <v>3</v>
      </c>
      <c r="K289" s="10">
        <v>1</v>
      </c>
      <c r="L289" s="23">
        <v>35</v>
      </c>
      <c r="M289" s="10">
        <f t="shared" si="12"/>
        <v>3</v>
      </c>
      <c r="N289" s="23">
        <v>0.5</v>
      </c>
      <c r="O289" s="10">
        <f t="shared" si="13"/>
        <v>1</v>
      </c>
      <c r="P289" s="23">
        <v>2</v>
      </c>
      <c r="Q289" s="23">
        <v>4</v>
      </c>
      <c r="R289" s="10">
        <f t="shared" si="14"/>
        <v>1</v>
      </c>
      <c r="S289" s="23">
        <v>3</v>
      </c>
      <c r="T289" s="23">
        <v>3</v>
      </c>
      <c r="U289" s="23">
        <v>1</v>
      </c>
      <c r="V289" s="23">
        <v>1</v>
      </c>
      <c r="X289" s="10" t="s">
        <v>76</v>
      </c>
      <c r="Y289" s="23">
        <v>3</v>
      </c>
      <c r="Z289" s="10" t="s">
        <v>1214</v>
      </c>
      <c r="AA289" s="10">
        <v>1</v>
      </c>
      <c r="AB289" s="10" t="s">
        <v>1215</v>
      </c>
      <c r="AC289" s="10">
        <v>2</v>
      </c>
      <c r="AE289" s="10">
        <v>3</v>
      </c>
      <c r="AF289" s="10">
        <v>2</v>
      </c>
      <c r="AH289" s="22">
        <v>3</v>
      </c>
      <c r="AJ289" s="10">
        <v>1</v>
      </c>
      <c r="AK289" s="10" t="s">
        <v>358</v>
      </c>
      <c r="AL289" s="10">
        <v>1</v>
      </c>
      <c r="AM289" s="10">
        <v>1</v>
      </c>
      <c r="AO289" s="10" t="s">
        <v>1329</v>
      </c>
      <c r="AP289" s="10" t="s">
        <v>125</v>
      </c>
      <c r="AQ289" s="10">
        <v>2</v>
      </c>
      <c r="AS289" s="10">
        <v>2</v>
      </c>
      <c r="AT289" s="10">
        <v>1</v>
      </c>
    </row>
    <row r="290" spans="1:46" s="10" customFormat="1" ht="27">
      <c r="A290" s="10">
        <v>293</v>
      </c>
      <c r="B290" s="21" t="s">
        <v>1210</v>
      </c>
      <c r="C290" s="21">
        <v>4</v>
      </c>
      <c r="E290" s="10" t="s">
        <v>280</v>
      </c>
      <c r="F290" s="10" t="s">
        <v>733</v>
      </c>
      <c r="G290" s="10" t="s">
        <v>833</v>
      </c>
      <c r="I290" s="10">
        <v>52</v>
      </c>
      <c r="J290" s="10">
        <v>3</v>
      </c>
      <c r="K290" s="10">
        <v>2</v>
      </c>
      <c r="L290" s="23">
        <v>40</v>
      </c>
      <c r="M290" s="10">
        <f t="shared" si="12"/>
        <v>4</v>
      </c>
      <c r="N290" s="23">
        <v>0.6</v>
      </c>
      <c r="O290" s="10">
        <f t="shared" si="13"/>
        <v>1</v>
      </c>
      <c r="P290" s="23">
        <v>3</v>
      </c>
      <c r="Q290" s="23">
        <v>4</v>
      </c>
      <c r="R290" s="10">
        <f t="shared" si="14"/>
        <v>1</v>
      </c>
      <c r="S290" s="23">
        <v>2</v>
      </c>
      <c r="T290" s="23">
        <v>3</v>
      </c>
      <c r="U290" s="23">
        <v>1</v>
      </c>
      <c r="V290" s="23">
        <v>1</v>
      </c>
      <c r="X290" s="10" t="s">
        <v>243</v>
      </c>
      <c r="Y290" s="23">
        <v>1</v>
      </c>
      <c r="AA290" s="10">
        <v>1</v>
      </c>
      <c r="AB290" s="10" t="s">
        <v>1330</v>
      </c>
      <c r="AC290" s="10">
        <v>2</v>
      </c>
      <c r="AE290" s="10">
        <v>3</v>
      </c>
      <c r="AF290" s="10">
        <v>2</v>
      </c>
      <c r="AH290" s="22">
        <v>2</v>
      </c>
      <c r="AJ290" s="10">
        <v>2</v>
      </c>
      <c r="AL290" s="10">
        <v>1</v>
      </c>
      <c r="AO290" s="10" t="s">
        <v>1331</v>
      </c>
      <c r="AP290" s="10" t="s">
        <v>1332</v>
      </c>
      <c r="AQ290" s="10">
        <v>3</v>
      </c>
      <c r="AR290" s="10" t="s">
        <v>1333</v>
      </c>
      <c r="AS290" s="10">
        <v>1</v>
      </c>
      <c r="AT290" s="10">
        <v>3</v>
      </c>
    </row>
    <row r="291" spans="1:48" s="10" customFormat="1" ht="40.5">
      <c r="A291" s="10">
        <v>294</v>
      </c>
      <c r="B291" s="21" t="s">
        <v>1210</v>
      </c>
      <c r="C291" s="21">
        <v>5</v>
      </c>
      <c r="D291" s="10">
        <v>3</v>
      </c>
      <c r="E291" s="10" t="s">
        <v>733</v>
      </c>
      <c r="F291" s="10" t="s">
        <v>733</v>
      </c>
      <c r="I291" s="10">
        <v>69</v>
      </c>
      <c r="J291" s="10">
        <v>4</v>
      </c>
      <c r="K291" s="10">
        <v>2</v>
      </c>
      <c r="L291" s="23">
        <v>40</v>
      </c>
      <c r="M291" s="10">
        <f t="shared" si="12"/>
        <v>4</v>
      </c>
      <c r="N291" s="23">
        <v>1</v>
      </c>
      <c r="O291" s="10">
        <f t="shared" si="13"/>
        <v>2</v>
      </c>
      <c r="P291" s="23">
        <v>2</v>
      </c>
      <c r="Q291" s="23">
        <v>5</v>
      </c>
      <c r="R291" s="10">
        <f t="shared" si="14"/>
        <v>2</v>
      </c>
      <c r="S291" s="23">
        <v>2</v>
      </c>
      <c r="T291" s="23">
        <v>2</v>
      </c>
      <c r="U291" s="23">
        <v>1</v>
      </c>
      <c r="V291" s="23">
        <v>1</v>
      </c>
      <c r="X291" s="10" t="s">
        <v>1334</v>
      </c>
      <c r="Y291" s="23">
        <v>3</v>
      </c>
      <c r="AA291" s="10">
        <v>1</v>
      </c>
      <c r="AB291" s="10" t="s">
        <v>1335</v>
      </c>
      <c r="AC291" s="10">
        <v>2</v>
      </c>
      <c r="AD291" s="10" t="s">
        <v>1336</v>
      </c>
      <c r="AE291" s="10">
        <v>2</v>
      </c>
      <c r="AF291" s="10">
        <v>2</v>
      </c>
      <c r="AH291" s="22">
        <v>1</v>
      </c>
      <c r="AJ291" s="10">
        <v>2</v>
      </c>
      <c r="AK291" s="10" t="s">
        <v>1337</v>
      </c>
      <c r="AL291" s="10">
        <v>2</v>
      </c>
      <c r="AM291" s="10">
        <v>1</v>
      </c>
      <c r="AQ291" s="10">
        <v>3</v>
      </c>
      <c r="AS291" s="10">
        <v>2</v>
      </c>
      <c r="AT291" s="10">
        <v>1</v>
      </c>
      <c r="AV291" s="10" t="s">
        <v>1338</v>
      </c>
    </row>
    <row r="292" spans="1:46" s="10" customFormat="1" ht="13.5">
      <c r="A292" s="10">
        <v>295</v>
      </c>
      <c r="B292" s="21" t="s">
        <v>1339</v>
      </c>
      <c r="C292" s="21">
        <v>1</v>
      </c>
      <c r="L292" s="23">
        <v>30</v>
      </c>
      <c r="M292" s="10">
        <f t="shared" si="12"/>
        <v>2</v>
      </c>
      <c r="N292" s="23">
        <v>0.5</v>
      </c>
      <c r="O292" s="10">
        <f t="shared" si="13"/>
        <v>1</v>
      </c>
      <c r="P292" s="23">
        <v>1</v>
      </c>
      <c r="R292" s="10">
        <f t="shared" si="14"/>
      </c>
      <c r="S292" s="23">
        <v>2</v>
      </c>
      <c r="T292" s="23">
        <v>2</v>
      </c>
      <c r="U292" s="23">
        <v>1</v>
      </c>
      <c r="V292" s="23">
        <v>1</v>
      </c>
      <c r="X292" s="10" t="s">
        <v>1340</v>
      </c>
      <c r="Y292" s="23">
        <v>1</v>
      </c>
      <c r="AA292" s="10">
        <v>1</v>
      </c>
      <c r="AB292" s="10" t="s">
        <v>1341</v>
      </c>
      <c r="AC292" s="10">
        <v>2</v>
      </c>
      <c r="AE292" s="10">
        <v>3</v>
      </c>
      <c r="AF292" s="10">
        <v>1</v>
      </c>
      <c r="AH292" s="22">
        <v>1</v>
      </c>
      <c r="AJ292" s="10">
        <v>1</v>
      </c>
      <c r="AL292" s="10">
        <v>1</v>
      </c>
      <c r="AM292" s="10">
        <v>1</v>
      </c>
      <c r="AO292" s="10" t="s">
        <v>746</v>
      </c>
      <c r="AP292" s="10" t="s">
        <v>102</v>
      </c>
      <c r="AQ292" s="10">
        <v>1</v>
      </c>
      <c r="AS292" s="10">
        <v>2</v>
      </c>
      <c r="AT292" s="10">
        <v>1</v>
      </c>
    </row>
    <row r="293" spans="1:48" s="10" customFormat="1" ht="13.5">
      <c r="A293" s="10">
        <v>296</v>
      </c>
      <c r="B293" s="21" t="s">
        <v>1342</v>
      </c>
      <c r="C293" s="21">
        <v>2</v>
      </c>
      <c r="D293" s="10">
        <v>7</v>
      </c>
      <c r="E293" s="10" t="s">
        <v>733</v>
      </c>
      <c r="F293" s="10" t="s">
        <v>733</v>
      </c>
      <c r="I293" s="10">
        <v>51</v>
      </c>
      <c r="J293" s="10">
        <v>3</v>
      </c>
      <c r="K293" s="10">
        <v>1</v>
      </c>
      <c r="L293" s="23">
        <v>30</v>
      </c>
      <c r="M293" s="10">
        <f t="shared" si="12"/>
        <v>2</v>
      </c>
      <c r="N293" s="23">
        <v>1</v>
      </c>
      <c r="O293" s="10">
        <f t="shared" si="13"/>
        <v>2</v>
      </c>
      <c r="P293" s="23">
        <v>3</v>
      </c>
      <c r="Q293" s="23">
        <v>5</v>
      </c>
      <c r="R293" s="10">
        <f t="shared" si="14"/>
        <v>2</v>
      </c>
      <c r="S293" s="23">
        <v>3</v>
      </c>
      <c r="T293" s="23">
        <v>2</v>
      </c>
      <c r="U293" s="23">
        <v>2</v>
      </c>
      <c r="V293" s="23">
        <v>1</v>
      </c>
      <c r="Y293" s="23">
        <v>3</v>
      </c>
      <c r="AA293" s="10">
        <v>3</v>
      </c>
      <c r="AC293" s="10">
        <v>2</v>
      </c>
      <c r="AE293" s="10">
        <v>1</v>
      </c>
      <c r="AH293" s="22">
        <v>3</v>
      </c>
      <c r="AJ293" s="10">
        <v>2</v>
      </c>
      <c r="AL293" s="10">
        <v>2</v>
      </c>
      <c r="AO293" s="10" t="s">
        <v>897</v>
      </c>
      <c r="AP293" s="10" t="s">
        <v>1343</v>
      </c>
      <c r="AQ293" s="10">
        <v>2</v>
      </c>
      <c r="AS293" s="10">
        <v>1</v>
      </c>
      <c r="AT293" s="10">
        <v>1</v>
      </c>
      <c r="AV293" s="10" t="s">
        <v>1344</v>
      </c>
    </row>
    <row r="294" spans="1:46" s="10" customFormat="1" ht="27">
      <c r="A294" s="10">
        <v>297</v>
      </c>
      <c r="B294" s="21" t="s">
        <v>1342</v>
      </c>
      <c r="C294" s="21">
        <v>3</v>
      </c>
      <c r="D294" s="10">
        <v>6</v>
      </c>
      <c r="E294" s="10" t="s">
        <v>733</v>
      </c>
      <c r="F294" s="10" t="s">
        <v>733</v>
      </c>
      <c r="I294" s="10">
        <v>56</v>
      </c>
      <c r="J294" s="10">
        <v>3</v>
      </c>
      <c r="K294" s="10">
        <v>1</v>
      </c>
      <c r="L294" s="23">
        <v>30</v>
      </c>
      <c r="M294" s="10">
        <f t="shared" si="12"/>
        <v>2</v>
      </c>
      <c r="N294" s="23">
        <v>1</v>
      </c>
      <c r="O294" s="10">
        <f t="shared" si="13"/>
        <v>2</v>
      </c>
      <c r="P294" s="23">
        <v>2</v>
      </c>
      <c r="Q294" s="23">
        <v>5</v>
      </c>
      <c r="R294" s="10">
        <f t="shared" si="14"/>
        <v>2</v>
      </c>
      <c r="S294" s="23">
        <v>2</v>
      </c>
      <c r="T294" s="23">
        <v>2</v>
      </c>
      <c r="U294" s="23">
        <v>2</v>
      </c>
      <c r="X294" s="10" t="s">
        <v>1345</v>
      </c>
      <c r="Y294" s="23">
        <v>3</v>
      </c>
      <c r="AA294" s="10">
        <v>3</v>
      </c>
      <c r="AC294" s="10">
        <v>3</v>
      </c>
      <c r="AE294" s="10">
        <v>3</v>
      </c>
      <c r="AF294" s="10">
        <v>2</v>
      </c>
      <c r="AH294" s="22">
        <v>3</v>
      </c>
      <c r="AJ294" s="10">
        <v>2</v>
      </c>
      <c r="AL294" s="10">
        <v>1</v>
      </c>
      <c r="AQ294" s="10">
        <v>2</v>
      </c>
      <c r="AR294" s="10" t="s">
        <v>1346</v>
      </c>
      <c r="AS294" s="10">
        <v>1</v>
      </c>
      <c r="AT294" s="10">
        <v>1</v>
      </c>
    </row>
    <row r="295" spans="1:48" s="10" customFormat="1" ht="54">
      <c r="A295" s="10">
        <v>298</v>
      </c>
      <c r="B295" s="21" t="s">
        <v>1342</v>
      </c>
      <c r="C295" s="21">
        <v>4</v>
      </c>
      <c r="D295" s="10">
        <v>2</v>
      </c>
      <c r="E295" s="10" t="s">
        <v>733</v>
      </c>
      <c r="F295" s="10" t="s">
        <v>733</v>
      </c>
      <c r="I295" s="10">
        <v>56</v>
      </c>
      <c r="J295" s="10">
        <v>3</v>
      </c>
      <c r="K295" s="10">
        <v>1</v>
      </c>
      <c r="L295" s="23">
        <v>30</v>
      </c>
      <c r="M295" s="10">
        <f t="shared" si="12"/>
        <v>2</v>
      </c>
      <c r="N295" s="23">
        <v>1</v>
      </c>
      <c r="O295" s="10">
        <f t="shared" si="13"/>
        <v>2</v>
      </c>
      <c r="P295" s="23">
        <v>1</v>
      </c>
      <c r="Q295" s="23">
        <v>2</v>
      </c>
      <c r="R295" s="10">
        <f t="shared" si="14"/>
        <v>1</v>
      </c>
      <c r="S295" s="23">
        <v>3</v>
      </c>
      <c r="T295" s="23">
        <v>2</v>
      </c>
      <c r="U295" s="23">
        <v>1</v>
      </c>
      <c r="V295" s="23">
        <v>1</v>
      </c>
      <c r="X295" s="10" t="s">
        <v>1347</v>
      </c>
      <c r="Y295" s="23">
        <v>3</v>
      </c>
      <c r="Z295" s="10" t="s">
        <v>1348</v>
      </c>
      <c r="AA295" s="10">
        <v>2</v>
      </c>
      <c r="AB295" s="10" t="s">
        <v>1349</v>
      </c>
      <c r="AC295" s="10">
        <v>3</v>
      </c>
      <c r="AD295" s="10" t="s">
        <v>1350</v>
      </c>
      <c r="AE295" s="10">
        <v>3</v>
      </c>
      <c r="AF295" s="10">
        <v>1</v>
      </c>
      <c r="AG295" s="10" t="s">
        <v>1351</v>
      </c>
      <c r="AH295" s="22">
        <v>2</v>
      </c>
      <c r="AI295" s="10" t="s">
        <v>1352</v>
      </c>
      <c r="AJ295" s="10">
        <v>2</v>
      </c>
      <c r="AK295" s="10" t="s">
        <v>1352</v>
      </c>
      <c r="AL295" s="10">
        <v>2</v>
      </c>
      <c r="AM295" s="10">
        <v>3</v>
      </c>
      <c r="AQ295" s="10">
        <v>2</v>
      </c>
      <c r="AR295" s="10" t="s">
        <v>1353</v>
      </c>
      <c r="AS295" s="10">
        <v>1</v>
      </c>
      <c r="AT295" s="10">
        <v>1</v>
      </c>
      <c r="AU295" s="10" t="s">
        <v>1354</v>
      </c>
      <c r="AV295" s="10" t="s">
        <v>1355</v>
      </c>
    </row>
    <row r="296" spans="1:48" s="10" customFormat="1" ht="40.5">
      <c r="A296" s="10">
        <v>299</v>
      </c>
      <c r="B296" s="21" t="s">
        <v>1342</v>
      </c>
      <c r="C296" s="21">
        <v>5</v>
      </c>
      <c r="D296" s="10">
        <v>16</v>
      </c>
      <c r="E296" s="10" t="s">
        <v>733</v>
      </c>
      <c r="F296" s="10" t="s">
        <v>733</v>
      </c>
      <c r="I296" s="10">
        <v>56</v>
      </c>
      <c r="J296" s="10">
        <v>3</v>
      </c>
      <c r="K296" s="10">
        <v>1</v>
      </c>
      <c r="L296" s="23">
        <v>30</v>
      </c>
      <c r="M296" s="10">
        <f t="shared" si="12"/>
        <v>2</v>
      </c>
      <c r="N296" s="23">
        <v>0.8</v>
      </c>
      <c r="O296" s="10">
        <f t="shared" si="13"/>
        <v>1</v>
      </c>
      <c r="P296" s="23">
        <v>2</v>
      </c>
      <c r="Q296" s="23">
        <v>5</v>
      </c>
      <c r="R296" s="10">
        <f t="shared" si="14"/>
        <v>2</v>
      </c>
      <c r="S296" s="23">
        <v>3</v>
      </c>
      <c r="T296" s="23">
        <v>2</v>
      </c>
      <c r="U296" s="23">
        <v>1</v>
      </c>
      <c r="V296" s="23">
        <v>1</v>
      </c>
      <c r="X296" s="10" t="s">
        <v>1356</v>
      </c>
      <c r="Y296" s="23">
        <v>2</v>
      </c>
      <c r="Z296" s="10" t="s">
        <v>1357</v>
      </c>
      <c r="AA296" s="10">
        <v>1</v>
      </c>
      <c r="AB296" s="10" t="s">
        <v>1358</v>
      </c>
      <c r="AC296" s="10">
        <v>2</v>
      </c>
      <c r="AD296" s="10" t="s">
        <v>1359</v>
      </c>
      <c r="AE296" s="10">
        <v>1</v>
      </c>
      <c r="AF296" s="10">
        <v>2</v>
      </c>
      <c r="AG296" s="10" t="s">
        <v>355</v>
      </c>
      <c r="AH296" s="22">
        <v>1</v>
      </c>
      <c r="AI296" s="10" t="s">
        <v>1360</v>
      </c>
      <c r="AJ296" s="10">
        <v>2</v>
      </c>
      <c r="AK296" s="10" t="s">
        <v>1361</v>
      </c>
      <c r="AN296" s="10" t="s">
        <v>1362</v>
      </c>
      <c r="AO296" s="10" t="s">
        <v>1362</v>
      </c>
      <c r="AP296" s="10" t="s">
        <v>1362</v>
      </c>
      <c r="AQ296" s="10">
        <v>2</v>
      </c>
      <c r="AR296" s="10" t="s">
        <v>1363</v>
      </c>
      <c r="AS296" s="10">
        <v>2</v>
      </c>
      <c r="AT296" s="10">
        <v>1</v>
      </c>
      <c r="AU296" s="10" t="s">
        <v>1364</v>
      </c>
      <c r="AV296" s="10" t="s">
        <v>1365</v>
      </c>
    </row>
    <row r="297" spans="1:46" s="10" customFormat="1" ht="40.5">
      <c r="A297" s="10">
        <v>300</v>
      </c>
      <c r="B297" s="21" t="s">
        <v>1342</v>
      </c>
      <c r="C297" s="21">
        <v>6</v>
      </c>
      <c r="D297" s="10">
        <v>4</v>
      </c>
      <c r="E297" s="10" t="s">
        <v>733</v>
      </c>
      <c r="F297" s="10" t="s">
        <v>733</v>
      </c>
      <c r="I297" s="10">
        <v>63</v>
      </c>
      <c r="J297" s="10">
        <v>4</v>
      </c>
      <c r="K297" s="10">
        <v>1</v>
      </c>
      <c r="L297" s="23">
        <v>30</v>
      </c>
      <c r="M297" s="10">
        <f t="shared" si="12"/>
        <v>2</v>
      </c>
      <c r="N297" s="10">
        <f>40/60</f>
        <v>0.6666666666666666</v>
      </c>
      <c r="O297" s="10">
        <f t="shared" si="13"/>
        <v>1</v>
      </c>
      <c r="P297" s="23">
        <v>3</v>
      </c>
      <c r="Q297" s="23">
        <v>17.5</v>
      </c>
      <c r="R297" s="10">
        <f t="shared" si="14"/>
        <v>3</v>
      </c>
      <c r="S297" s="23">
        <v>3</v>
      </c>
      <c r="T297" s="23">
        <v>2</v>
      </c>
      <c r="U297" s="23">
        <v>1</v>
      </c>
      <c r="V297" s="23">
        <v>1</v>
      </c>
      <c r="X297" s="10" t="s">
        <v>1366</v>
      </c>
      <c r="Y297" s="23">
        <v>2</v>
      </c>
      <c r="AA297" s="10">
        <v>3</v>
      </c>
      <c r="AC297" s="10">
        <v>2</v>
      </c>
      <c r="AE297" s="10">
        <v>3</v>
      </c>
      <c r="AF297" s="10">
        <v>1</v>
      </c>
      <c r="AH297" s="22">
        <v>3</v>
      </c>
      <c r="AI297" s="10" t="s">
        <v>1367</v>
      </c>
      <c r="AJ297" s="10">
        <v>1</v>
      </c>
      <c r="AK297" s="10" t="s">
        <v>1368</v>
      </c>
      <c r="AM297" s="10">
        <v>3</v>
      </c>
      <c r="AO297" s="10" t="s">
        <v>311</v>
      </c>
      <c r="AP297" s="10" t="s">
        <v>1369</v>
      </c>
      <c r="AQ297" s="10">
        <v>2</v>
      </c>
      <c r="AR297" s="10" t="s">
        <v>1370</v>
      </c>
      <c r="AS297" s="10">
        <v>1</v>
      </c>
      <c r="AT297" s="10">
        <v>1</v>
      </c>
    </row>
    <row r="298" spans="1:46" s="10" customFormat="1" ht="13.5">
      <c r="A298" s="10">
        <v>301</v>
      </c>
      <c r="B298" s="21" t="s">
        <v>1342</v>
      </c>
      <c r="C298" s="21">
        <v>7</v>
      </c>
      <c r="D298" s="10">
        <v>14</v>
      </c>
      <c r="E298" s="10" t="s">
        <v>36</v>
      </c>
      <c r="F298" s="10" t="s">
        <v>36</v>
      </c>
      <c r="I298" s="10">
        <v>70</v>
      </c>
      <c r="J298" s="10">
        <v>5</v>
      </c>
      <c r="K298" s="10">
        <v>1</v>
      </c>
      <c r="L298" s="23">
        <v>30</v>
      </c>
      <c r="M298" s="10">
        <f t="shared" si="12"/>
        <v>2</v>
      </c>
      <c r="O298" s="10">
        <f t="shared" si="13"/>
      </c>
      <c r="P298" s="23">
        <v>4</v>
      </c>
      <c r="Q298" s="23">
        <v>10</v>
      </c>
      <c r="R298" s="10">
        <f t="shared" si="14"/>
        <v>3</v>
      </c>
      <c r="S298" s="23">
        <v>2</v>
      </c>
      <c r="T298" s="23">
        <v>2</v>
      </c>
      <c r="U298" s="23">
        <v>2</v>
      </c>
      <c r="V298" s="23">
        <v>1</v>
      </c>
      <c r="Y298" s="23">
        <v>3</v>
      </c>
      <c r="AA298" s="10">
        <v>3</v>
      </c>
      <c r="AC298" s="10">
        <v>2</v>
      </c>
      <c r="AE298" s="10">
        <v>3</v>
      </c>
      <c r="AF298" s="10">
        <v>2</v>
      </c>
      <c r="AH298" s="22">
        <v>2</v>
      </c>
      <c r="AJ298" s="10">
        <v>1</v>
      </c>
      <c r="AL298" s="10">
        <v>1</v>
      </c>
      <c r="AQ298" s="10">
        <v>2</v>
      </c>
      <c r="AS298" s="10">
        <v>3</v>
      </c>
      <c r="AT298" s="10">
        <v>3</v>
      </c>
    </row>
    <row r="299" spans="1:47" s="10" customFormat="1" ht="54">
      <c r="A299" s="10">
        <v>302</v>
      </c>
      <c r="B299" s="21" t="s">
        <v>1342</v>
      </c>
      <c r="C299" s="21">
        <v>8</v>
      </c>
      <c r="D299" s="10">
        <v>11</v>
      </c>
      <c r="E299" s="10" t="s">
        <v>733</v>
      </c>
      <c r="F299" s="10" t="s">
        <v>733</v>
      </c>
      <c r="I299" s="10">
        <v>46</v>
      </c>
      <c r="J299" s="10">
        <v>2</v>
      </c>
      <c r="K299" s="10">
        <v>1</v>
      </c>
      <c r="L299" s="23">
        <v>30</v>
      </c>
      <c r="M299" s="10">
        <f t="shared" si="12"/>
        <v>2</v>
      </c>
      <c r="N299" s="23">
        <v>1</v>
      </c>
      <c r="O299" s="10">
        <f t="shared" si="13"/>
        <v>2</v>
      </c>
      <c r="P299" s="23">
        <v>2</v>
      </c>
      <c r="Q299" s="23">
        <v>5</v>
      </c>
      <c r="R299" s="10">
        <f t="shared" si="14"/>
        <v>2</v>
      </c>
      <c r="S299" s="23">
        <v>3</v>
      </c>
      <c r="T299" s="23">
        <v>2</v>
      </c>
      <c r="U299" s="23">
        <v>1</v>
      </c>
      <c r="V299" s="23">
        <v>1</v>
      </c>
      <c r="X299" s="10" t="s">
        <v>1371</v>
      </c>
      <c r="Y299" s="23">
        <v>1</v>
      </c>
      <c r="Z299" s="10" t="s">
        <v>1372</v>
      </c>
      <c r="AA299" s="10">
        <v>1</v>
      </c>
      <c r="AB299" s="10" t="s">
        <v>1373</v>
      </c>
      <c r="AC299" s="10">
        <v>1</v>
      </c>
      <c r="AD299" s="10" t="s">
        <v>1374</v>
      </c>
      <c r="AE299" s="10">
        <v>1</v>
      </c>
      <c r="AF299" s="10">
        <v>1</v>
      </c>
      <c r="AH299" s="22">
        <v>1</v>
      </c>
      <c r="AI299" s="10" t="s">
        <v>1375</v>
      </c>
      <c r="AJ299" s="10">
        <v>2</v>
      </c>
      <c r="AK299" s="10" t="s">
        <v>1376</v>
      </c>
      <c r="AL299" s="10">
        <v>2</v>
      </c>
      <c r="AM299" s="10">
        <v>3</v>
      </c>
      <c r="AN299" s="10" t="s">
        <v>1377</v>
      </c>
      <c r="AO299" s="10" t="s">
        <v>1378</v>
      </c>
      <c r="AP299" s="10" t="s">
        <v>1379</v>
      </c>
      <c r="AQ299" s="10">
        <v>2</v>
      </c>
      <c r="AR299" s="10" t="s">
        <v>1380</v>
      </c>
      <c r="AS299" s="10">
        <v>2</v>
      </c>
      <c r="AT299" s="10">
        <v>1</v>
      </c>
      <c r="AU299" s="10" t="s">
        <v>1381</v>
      </c>
    </row>
    <row r="300" spans="1:46" s="10" customFormat="1" ht="13.5">
      <c r="A300" s="10">
        <v>303</v>
      </c>
      <c r="B300" s="21" t="s">
        <v>1342</v>
      </c>
      <c r="C300" s="21">
        <v>9</v>
      </c>
      <c r="D300" s="10">
        <v>20</v>
      </c>
      <c r="E300" s="10" t="s">
        <v>771</v>
      </c>
      <c r="F300" s="10" t="s">
        <v>771</v>
      </c>
      <c r="I300" s="10">
        <v>52</v>
      </c>
      <c r="J300" s="10">
        <v>3</v>
      </c>
      <c r="K300" s="10">
        <v>1</v>
      </c>
      <c r="L300" s="23">
        <v>30</v>
      </c>
      <c r="M300" s="10">
        <f t="shared" si="12"/>
        <v>2</v>
      </c>
      <c r="N300" s="23">
        <v>0.5</v>
      </c>
      <c r="O300" s="10">
        <f t="shared" si="13"/>
        <v>1</v>
      </c>
      <c r="P300" s="23">
        <v>2</v>
      </c>
      <c r="Q300" s="23">
        <v>5</v>
      </c>
      <c r="R300" s="10">
        <f t="shared" si="14"/>
        <v>2</v>
      </c>
      <c r="S300" s="23">
        <v>2</v>
      </c>
      <c r="T300" s="23">
        <v>2</v>
      </c>
      <c r="U300" s="23">
        <v>1</v>
      </c>
      <c r="V300" s="23">
        <v>1</v>
      </c>
      <c r="Y300" s="23">
        <v>1</v>
      </c>
      <c r="AA300" s="10">
        <v>2</v>
      </c>
      <c r="AC300" s="10">
        <v>2</v>
      </c>
      <c r="AE300" s="10">
        <v>3</v>
      </c>
      <c r="AF300" s="10">
        <v>2</v>
      </c>
      <c r="AH300" s="22">
        <v>3</v>
      </c>
      <c r="AJ300" s="10">
        <v>2</v>
      </c>
      <c r="AL300" s="10">
        <v>2</v>
      </c>
      <c r="AQ300" s="10">
        <v>3</v>
      </c>
      <c r="AS300" s="10">
        <v>1</v>
      </c>
      <c r="AT300" s="10">
        <v>1</v>
      </c>
    </row>
    <row r="301" spans="1:48" s="10" customFormat="1" ht="40.5">
      <c r="A301" s="10">
        <v>304</v>
      </c>
      <c r="B301" s="21" t="s">
        <v>1342</v>
      </c>
      <c r="C301" s="21">
        <v>10</v>
      </c>
      <c r="D301" s="10">
        <v>12</v>
      </c>
      <c r="E301" s="10" t="s">
        <v>1382</v>
      </c>
      <c r="F301" s="10" t="s">
        <v>1382</v>
      </c>
      <c r="I301" s="10">
        <v>64</v>
      </c>
      <c r="J301" s="10">
        <v>4</v>
      </c>
      <c r="K301" s="10">
        <v>1</v>
      </c>
      <c r="L301" s="23">
        <v>30</v>
      </c>
      <c r="M301" s="10">
        <f t="shared" si="12"/>
        <v>2</v>
      </c>
      <c r="N301" s="23">
        <v>0.75</v>
      </c>
      <c r="O301" s="10">
        <f t="shared" si="13"/>
        <v>1</v>
      </c>
      <c r="P301" s="23">
        <v>3</v>
      </c>
      <c r="Q301" s="23">
        <v>5</v>
      </c>
      <c r="R301" s="10">
        <f t="shared" si="14"/>
        <v>2</v>
      </c>
      <c r="S301" s="23">
        <v>4</v>
      </c>
      <c r="T301" s="23">
        <v>3</v>
      </c>
      <c r="U301" s="23">
        <v>2</v>
      </c>
      <c r="V301" s="23">
        <v>1</v>
      </c>
      <c r="X301" s="10" t="s">
        <v>1383</v>
      </c>
      <c r="Y301" s="23">
        <v>1</v>
      </c>
      <c r="AA301" s="10">
        <v>1</v>
      </c>
      <c r="AB301" s="10" t="s">
        <v>1384</v>
      </c>
      <c r="AC301" s="10">
        <v>1</v>
      </c>
      <c r="AE301" s="10">
        <v>1</v>
      </c>
      <c r="AF301" s="10">
        <v>2</v>
      </c>
      <c r="AH301" s="22">
        <v>3</v>
      </c>
      <c r="AJ301" s="10">
        <v>2</v>
      </c>
      <c r="AK301" s="10" t="s">
        <v>1385</v>
      </c>
      <c r="AL301" s="10">
        <v>2</v>
      </c>
      <c r="AP301" s="10" t="s">
        <v>1386</v>
      </c>
      <c r="AQ301" s="10">
        <v>2</v>
      </c>
      <c r="AR301" s="10" t="s">
        <v>1387</v>
      </c>
      <c r="AS301" s="10">
        <v>1</v>
      </c>
      <c r="AT301" s="10">
        <v>1</v>
      </c>
      <c r="AU301" s="10" t="s">
        <v>367</v>
      </c>
      <c r="AV301" s="10" t="s">
        <v>1388</v>
      </c>
    </row>
    <row r="302" spans="1:48" s="10" customFormat="1" ht="40.5">
      <c r="A302" s="10">
        <v>305</v>
      </c>
      <c r="B302" s="21" t="s">
        <v>1342</v>
      </c>
      <c r="C302" s="21">
        <v>11</v>
      </c>
      <c r="D302" s="10">
        <v>9</v>
      </c>
      <c r="E302" s="10" t="s">
        <v>733</v>
      </c>
      <c r="F302" s="10" t="s">
        <v>733</v>
      </c>
      <c r="I302" s="10">
        <v>46</v>
      </c>
      <c r="J302" s="10">
        <v>2</v>
      </c>
      <c r="K302" s="10">
        <v>1</v>
      </c>
      <c r="L302" s="23">
        <v>30</v>
      </c>
      <c r="M302" s="10">
        <f t="shared" si="12"/>
        <v>2</v>
      </c>
      <c r="N302" s="23">
        <v>1</v>
      </c>
      <c r="O302" s="10">
        <f t="shared" si="13"/>
        <v>2</v>
      </c>
      <c r="P302" s="23">
        <v>2</v>
      </c>
      <c r="Q302" s="23">
        <v>5</v>
      </c>
      <c r="R302" s="10">
        <f t="shared" si="14"/>
        <v>2</v>
      </c>
      <c r="S302" s="23">
        <v>2</v>
      </c>
      <c r="T302" s="23">
        <v>2</v>
      </c>
      <c r="U302" s="23">
        <v>1</v>
      </c>
      <c r="V302" s="23">
        <v>1</v>
      </c>
      <c r="X302" s="10" t="s">
        <v>1389</v>
      </c>
      <c r="Y302" s="23">
        <v>3</v>
      </c>
      <c r="Z302" s="10" t="s">
        <v>1390</v>
      </c>
      <c r="AA302" s="10">
        <v>1</v>
      </c>
      <c r="AB302" s="10" t="s">
        <v>1391</v>
      </c>
      <c r="AC302" s="10">
        <v>2</v>
      </c>
      <c r="AD302" s="10" t="s">
        <v>1392</v>
      </c>
      <c r="AE302" s="10">
        <v>2</v>
      </c>
      <c r="AF302" s="10">
        <v>2</v>
      </c>
      <c r="AG302" s="10" t="s">
        <v>1393</v>
      </c>
      <c r="AH302" s="22">
        <v>3</v>
      </c>
      <c r="AI302" s="10" t="s">
        <v>1394</v>
      </c>
      <c r="AJ302" s="10">
        <v>2</v>
      </c>
      <c r="AK302" s="10" t="s">
        <v>1394</v>
      </c>
      <c r="AL302" s="10">
        <v>2</v>
      </c>
      <c r="AM302" s="10">
        <v>3</v>
      </c>
      <c r="AN302" s="10" t="s">
        <v>1395</v>
      </c>
      <c r="AO302" s="10" t="s">
        <v>1687</v>
      </c>
      <c r="AP302" s="10" t="s">
        <v>1396</v>
      </c>
      <c r="AQ302" s="10">
        <v>3</v>
      </c>
      <c r="AR302" s="10" t="s">
        <v>1397</v>
      </c>
      <c r="AS302" s="10">
        <v>1</v>
      </c>
      <c r="AT302" s="10">
        <v>1</v>
      </c>
      <c r="AU302" s="10" t="s">
        <v>1398</v>
      </c>
      <c r="AV302" s="10" t="s">
        <v>1399</v>
      </c>
    </row>
    <row r="303" spans="1:48" s="10" customFormat="1" ht="13.5">
      <c r="A303" s="10">
        <v>306</v>
      </c>
      <c r="B303" s="21" t="s">
        <v>1342</v>
      </c>
      <c r="C303" s="21">
        <v>12</v>
      </c>
      <c r="D303" s="10">
        <v>19</v>
      </c>
      <c r="E303" s="10" t="s">
        <v>1113</v>
      </c>
      <c r="F303" s="10" t="s">
        <v>1113</v>
      </c>
      <c r="I303" s="10">
        <v>49</v>
      </c>
      <c r="J303" s="10">
        <v>2</v>
      </c>
      <c r="K303" s="10">
        <v>1</v>
      </c>
      <c r="L303" s="23">
        <v>30</v>
      </c>
      <c r="M303" s="10">
        <f t="shared" si="12"/>
        <v>2</v>
      </c>
      <c r="O303" s="10">
        <f t="shared" si="13"/>
      </c>
      <c r="P303" s="23">
        <v>3</v>
      </c>
      <c r="Q303" s="23">
        <v>20</v>
      </c>
      <c r="R303" s="10">
        <f t="shared" si="14"/>
        <v>4</v>
      </c>
      <c r="S303" s="23">
        <v>2</v>
      </c>
      <c r="T303" s="23">
        <v>2</v>
      </c>
      <c r="U303" s="23">
        <v>1</v>
      </c>
      <c r="V303" s="23">
        <v>1</v>
      </c>
      <c r="X303" s="10" t="s">
        <v>1400</v>
      </c>
      <c r="Y303" s="23">
        <v>1</v>
      </c>
      <c r="AA303" s="10">
        <v>1</v>
      </c>
      <c r="AC303" s="10">
        <v>2</v>
      </c>
      <c r="AE303" s="10">
        <v>1</v>
      </c>
      <c r="AF303" s="10">
        <v>1</v>
      </c>
      <c r="AH303" s="22">
        <v>3</v>
      </c>
      <c r="AJ303" s="10">
        <v>2</v>
      </c>
      <c r="AL303" s="10">
        <v>1</v>
      </c>
      <c r="AO303" s="10" t="s">
        <v>1401</v>
      </c>
      <c r="AP303" s="10" t="s">
        <v>755</v>
      </c>
      <c r="AQ303" s="10">
        <v>3</v>
      </c>
      <c r="AS303" s="10">
        <v>1</v>
      </c>
      <c r="AT303" s="10">
        <v>3</v>
      </c>
      <c r="AV303" s="10" t="s">
        <v>1402</v>
      </c>
    </row>
    <row r="304" spans="1:48" s="10" customFormat="1" ht="40.5">
      <c r="A304" s="10">
        <v>307</v>
      </c>
      <c r="B304" s="21" t="s">
        <v>1403</v>
      </c>
      <c r="C304" s="21">
        <v>1</v>
      </c>
      <c r="D304" s="10">
        <v>3</v>
      </c>
      <c r="E304" s="10" t="s">
        <v>771</v>
      </c>
      <c r="F304" s="10" t="s">
        <v>771</v>
      </c>
      <c r="I304" s="10">
        <v>50</v>
      </c>
      <c r="J304" s="10">
        <v>3</v>
      </c>
      <c r="K304" s="10">
        <v>1</v>
      </c>
      <c r="L304" s="23">
        <v>30</v>
      </c>
      <c r="M304" s="10">
        <f t="shared" si="12"/>
        <v>2</v>
      </c>
      <c r="N304" s="23">
        <v>1.5</v>
      </c>
      <c r="O304" s="10">
        <f t="shared" si="13"/>
        <v>3</v>
      </c>
      <c r="P304" s="23">
        <v>1</v>
      </c>
      <c r="Q304" s="23">
        <v>2</v>
      </c>
      <c r="R304" s="10">
        <f t="shared" si="14"/>
        <v>1</v>
      </c>
      <c r="S304" s="23">
        <v>1</v>
      </c>
      <c r="T304" s="23">
        <v>2</v>
      </c>
      <c r="V304" s="23">
        <v>1</v>
      </c>
      <c r="X304" s="10" t="s">
        <v>952</v>
      </c>
      <c r="Y304" s="23">
        <v>1</v>
      </c>
      <c r="AA304" s="10">
        <v>1</v>
      </c>
      <c r="AB304" s="10" t="s">
        <v>1404</v>
      </c>
      <c r="AC304" s="10">
        <v>2</v>
      </c>
      <c r="AE304" s="10">
        <v>3</v>
      </c>
      <c r="AF304" s="10">
        <v>2</v>
      </c>
      <c r="AG304" s="10" t="s">
        <v>1405</v>
      </c>
      <c r="AH304" s="22">
        <v>3</v>
      </c>
      <c r="AI304" s="10" t="s">
        <v>1406</v>
      </c>
      <c r="AJ304" s="10">
        <v>2</v>
      </c>
      <c r="AL304" s="10">
        <v>2</v>
      </c>
      <c r="AO304" s="10" t="s">
        <v>1407</v>
      </c>
      <c r="AP304" s="10" t="s">
        <v>755</v>
      </c>
      <c r="AQ304" s="10">
        <v>3</v>
      </c>
      <c r="AS304" s="10">
        <v>1</v>
      </c>
      <c r="AT304" s="10">
        <v>1</v>
      </c>
      <c r="AV304" s="10" t="s">
        <v>1408</v>
      </c>
    </row>
    <row r="305" spans="1:48" s="10" customFormat="1" ht="13.5">
      <c r="A305" s="10">
        <v>308</v>
      </c>
      <c r="B305" s="21" t="s">
        <v>1409</v>
      </c>
      <c r="C305" s="21">
        <v>2</v>
      </c>
      <c r="D305" s="10">
        <v>1</v>
      </c>
      <c r="E305" s="10" t="s">
        <v>733</v>
      </c>
      <c r="F305" s="10" t="s">
        <v>733</v>
      </c>
      <c r="I305" s="10">
        <v>48</v>
      </c>
      <c r="J305" s="10">
        <v>2</v>
      </c>
      <c r="K305" s="10">
        <v>1</v>
      </c>
      <c r="L305" s="23">
        <v>30</v>
      </c>
      <c r="M305" s="10">
        <f t="shared" si="12"/>
        <v>2</v>
      </c>
      <c r="N305" s="23">
        <v>1.2</v>
      </c>
      <c r="O305" s="10">
        <f t="shared" si="13"/>
        <v>2</v>
      </c>
      <c r="P305" s="23">
        <v>1</v>
      </c>
      <c r="Q305" s="23">
        <v>2</v>
      </c>
      <c r="R305" s="10">
        <f t="shared" si="14"/>
        <v>1</v>
      </c>
      <c r="S305" s="23">
        <v>1</v>
      </c>
      <c r="T305" s="23">
        <v>2</v>
      </c>
      <c r="U305" s="23">
        <v>1</v>
      </c>
      <c r="V305" s="23">
        <v>2</v>
      </c>
      <c r="W305" s="23">
        <v>19.5</v>
      </c>
      <c r="X305" s="10" t="s">
        <v>76</v>
      </c>
      <c r="Y305" s="23">
        <v>1</v>
      </c>
      <c r="AA305" s="10">
        <v>2</v>
      </c>
      <c r="AB305" s="10" t="s">
        <v>1410</v>
      </c>
      <c r="AC305" s="10">
        <v>2</v>
      </c>
      <c r="AD305" s="10" t="s">
        <v>1411</v>
      </c>
      <c r="AE305" s="10">
        <v>3</v>
      </c>
      <c r="AF305" s="10">
        <v>2</v>
      </c>
      <c r="AH305" s="22">
        <v>2</v>
      </c>
      <c r="AJ305" s="10">
        <v>2</v>
      </c>
      <c r="AL305" s="10">
        <v>2</v>
      </c>
      <c r="AO305" s="10" t="s">
        <v>841</v>
      </c>
      <c r="AP305" s="10" t="s">
        <v>1688</v>
      </c>
      <c r="AQ305" s="10">
        <v>1</v>
      </c>
      <c r="AS305" s="10">
        <v>1</v>
      </c>
      <c r="AT305" s="10">
        <v>3</v>
      </c>
      <c r="AV305" s="10" t="s">
        <v>1412</v>
      </c>
    </row>
    <row r="306" spans="1:48" s="10" customFormat="1" ht="13.5">
      <c r="A306" s="10">
        <v>309</v>
      </c>
      <c r="B306" s="21" t="s">
        <v>1409</v>
      </c>
      <c r="C306" s="21">
        <v>3</v>
      </c>
      <c r="D306" s="10">
        <v>2</v>
      </c>
      <c r="E306" s="10" t="s">
        <v>994</v>
      </c>
      <c r="F306" s="10" t="s">
        <v>994</v>
      </c>
      <c r="I306" s="10">
        <v>72</v>
      </c>
      <c r="J306" s="10">
        <v>5</v>
      </c>
      <c r="K306" s="10">
        <v>1</v>
      </c>
      <c r="L306" s="23">
        <v>30</v>
      </c>
      <c r="M306" s="10">
        <f t="shared" si="12"/>
        <v>2</v>
      </c>
      <c r="N306" s="23">
        <v>1.5</v>
      </c>
      <c r="O306" s="10">
        <f t="shared" si="13"/>
        <v>3</v>
      </c>
      <c r="P306" s="23">
        <v>2</v>
      </c>
      <c r="Q306" s="23">
        <v>2.5</v>
      </c>
      <c r="R306" s="10">
        <f t="shared" si="14"/>
        <v>1</v>
      </c>
      <c r="S306" s="23">
        <v>2</v>
      </c>
      <c r="T306" s="23">
        <v>2</v>
      </c>
      <c r="U306" s="23">
        <v>2</v>
      </c>
      <c r="V306" s="23">
        <v>1</v>
      </c>
      <c r="X306" s="10" t="s">
        <v>483</v>
      </c>
      <c r="Y306" s="23">
        <v>2</v>
      </c>
      <c r="Z306" s="10" t="s">
        <v>1413</v>
      </c>
      <c r="AA306" s="10">
        <v>2</v>
      </c>
      <c r="AB306" s="10" t="s">
        <v>1414</v>
      </c>
      <c r="AC306" s="10">
        <v>2</v>
      </c>
      <c r="AE306" s="10">
        <v>2</v>
      </c>
      <c r="AF306" s="10">
        <v>2</v>
      </c>
      <c r="AH306" s="22">
        <v>1</v>
      </c>
      <c r="AI306" s="10" t="s">
        <v>1415</v>
      </c>
      <c r="AJ306" s="10">
        <v>2</v>
      </c>
      <c r="AL306" s="10">
        <v>1</v>
      </c>
      <c r="AM306" s="10">
        <v>2</v>
      </c>
      <c r="AO306" s="10" t="s">
        <v>1416</v>
      </c>
      <c r="AP306" s="10" t="s">
        <v>755</v>
      </c>
      <c r="AQ306" s="10">
        <v>1</v>
      </c>
      <c r="AS306" s="10">
        <v>3</v>
      </c>
      <c r="AT306" s="10">
        <v>3</v>
      </c>
      <c r="AV306" s="10" t="s">
        <v>1417</v>
      </c>
    </row>
    <row r="307" spans="1:48" s="10" customFormat="1" ht="27">
      <c r="A307" s="10">
        <v>310</v>
      </c>
      <c r="B307" s="21" t="s">
        <v>1409</v>
      </c>
      <c r="C307" s="21">
        <v>4</v>
      </c>
      <c r="D307" s="10">
        <v>4</v>
      </c>
      <c r="E307" s="10" t="s">
        <v>733</v>
      </c>
      <c r="F307" s="10" t="s">
        <v>733</v>
      </c>
      <c r="I307" s="10">
        <v>68</v>
      </c>
      <c r="J307" s="10">
        <v>4</v>
      </c>
      <c r="K307" s="10">
        <v>1</v>
      </c>
      <c r="L307" s="23">
        <v>30</v>
      </c>
      <c r="M307" s="10">
        <f t="shared" si="12"/>
        <v>2</v>
      </c>
      <c r="N307" s="23">
        <v>1.3</v>
      </c>
      <c r="O307" s="10">
        <f t="shared" si="13"/>
        <v>2</v>
      </c>
      <c r="P307" s="23">
        <v>2</v>
      </c>
      <c r="Q307" s="23">
        <v>5</v>
      </c>
      <c r="R307" s="10">
        <f t="shared" si="14"/>
        <v>2</v>
      </c>
      <c r="S307" s="23">
        <v>2</v>
      </c>
      <c r="T307" s="23">
        <v>2</v>
      </c>
      <c r="U307" s="23">
        <v>1</v>
      </c>
      <c r="V307" s="23">
        <v>1</v>
      </c>
      <c r="X307" s="10" t="s">
        <v>1418</v>
      </c>
      <c r="Y307" s="23">
        <v>3</v>
      </c>
      <c r="AA307" s="10">
        <v>3</v>
      </c>
      <c r="AC307" s="10">
        <v>2</v>
      </c>
      <c r="AE307" s="10">
        <v>3</v>
      </c>
      <c r="AF307" s="10">
        <v>2</v>
      </c>
      <c r="AG307" s="10" t="s">
        <v>1419</v>
      </c>
      <c r="AH307" s="22">
        <v>2</v>
      </c>
      <c r="AJ307" s="10">
        <v>2</v>
      </c>
      <c r="AM307" s="10">
        <v>1</v>
      </c>
      <c r="AO307" s="10" t="s">
        <v>1689</v>
      </c>
      <c r="AP307" s="10" t="s">
        <v>448</v>
      </c>
      <c r="AQ307" s="10">
        <v>3</v>
      </c>
      <c r="AS307" s="10">
        <v>1</v>
      </c>
      <c r="AT307" s="10">
        <v>3</v>
      </c>
      <c r="AU307" s="10" t="s">
        <v>1420</v>
      </c>
      <c r="AV307" s="10" t="s">
        <v>1421</v>
      </c>
    </row>
    <row r="308" spans="1:46" s="10" customFormat="1" ht="13.5">
      <c r="A308" s="10">
        <v>311</v>
      </c>
      <c r="B308" s="21" t="s">
        <v>1409</v>
      </c>
      <c r="C308" s="21">
        <v>5</v>
      </c>
      <c r="D308" s="10">
        <v>5</v>
      </c>
      <c r="E308" s="10" t="s">
        <v>771</v>
      </c>
      <c r="F308" s="10" t="s">
        <v>771</v>
      </c>
      <c r="I308" s="10">
        <v>58</v>
      </c>
      <c r="J308" s="10">
        <v>3</v>
      </c>
      <c r="K308" s="10">
        <v>1</v>
      </c>
      <c r="L308" s="23">
        <v>30</v>
      </c>
      <c r="M308" s="10">
        <f t="shared" si="12"/>
        <v>2</v>
      </c>
      <c r="N308" s="23">
        <v>1</v>
      </c>
      <c r="O308" s="10">
        <f t="shared" si="13"/>
        <v>2</v>
      </c>
      <c r="P308" s="23">
        <v>1</v>
      </c>
      <c r="Q308" s="23">
        <v>3</v>
      </c>
      <c r="R308" s="10">
        <f t="shared" si="14"/>
        <v>1</v>
      </c>
      <c r="S308" s="23">
        <v>2</v>
      </c>
      <c r="T308" s="23">
        <v>2</v>
      </c>
      <c r="U308" s="23">
        <v>1</v>
      </c>
      <c r="V308" s="23">
        <v>1</v>
      </c>
      <c r="X308" s="10" t="s">
        <v>1422</v>
      </c>
      <c r="Y308" s="23">
        <v>3</v>
      </c>
      <c r="AA308" s="10">
        <v>3</v>
      </c>
      <c r="AC308" s="10">
        <v>3</v>
      </c>
      <c r="AD308" s="10" t="s">
        <v>1423</v>
      </c>
      <c r="AE308" s="10">
        <v>2</v>
      </c>
      <c r="AF308" s="10">
        <v>2</v>
      </c>
      <c r="AH308" s="22">
        <v>3</v>
      </c>
      <c r="AJ308" s="10">
        <v>2</v>
      </c>
      <c r="AL308" s="10">
        <v>2</v>
      </c>
      <c r="AM308" s="10">
        <v>3</v>
      </c>
      <c r="AQ308" s="10">
        <v>2</v>
      </c>
      <c r="AS308" s="10">
        <v>1</v>
      </c>
      <c r="AT308" s="10">
        <v>3</v>
      </c>
    </row>
    <row r="309" spans="1:48" s="10" customFormat="1" ht="54">
      <c r="A309" s="10">
        <v>312</v>
      </c>
      <c r="B309" s="21" t="s">
        <v>1409</v>
      </c>
      <c r="C309" s="21">
        <v>6</v>
      </c>
      <c r="D309" s="10">
        <v>2</v>
      </c>
      <c r="E309" s="10" t="s">
        <v>743</v>
      </c>
      <c r="F309" s="10" t="s">
        <v>743</v>
      </c>
      <c r="I309" s="10">
        <v>50</v>
      </c>
      <c r="J309" s="10">
        <v>3</v>
      </c>
      <c r="K309" s="10">
        <v>2</v>
      </c>
      <c r="L309" s="23">
        <v>30</v>
      </c>
      <c r="M309" s="10">
        <f t="shared" si="12"/>
        <v>2</v>
      </c>
      <c r="N309" s="23">
        <v>1</v>
      </c>
      <c r="O309" s="10">
        <f t="shared" si="13"/>
        <v>2</v>
      </c>
      <c r="P309" s="23">
        <v>2</v>
      </c>
      <c r="Q309" s="23">
        <v>5</v>
      </c>
      <c r="R309" s="10">
        <f t="shared" si="14"/>
        <v>2</v>
      </c>
      <c r="S309" s="23">
        <v>2</v>
      </c>
      <c r="T309" s="23">
        <v>2</v>
      </c>
      <c r="U309" s="23">
        <v>1</v>
      </c>
      <c r="V309" s="23">
        <v>1</v>
      </c>
      <c r="X309" s="10" t="s">
        <v>1424</v>
      </c>
      <c r="Y309" s="23">
        <v>1</v>
      </c>
      <c r="AA309" s="10">
        <v>1</v>
      </c>
      <c r="AB309" s="10" t="s">
        <v>1425</v>
      </c>
      <c r="AC309" s="10">
        <v>2</v>
      </c>
      <c r="AE309" s="10">
        <v>1</v>
      </c>
      <c r="AF309" s="10">
        <v>2</v>
      </c>
      <c r="AG309" s="10" t="s">
        <v>1426</v>
      </c>
      <c r="AH309" s="22">
        <v>3</v>
      </c>
      <c r="AI309" s="10" t="s">
        <v>1427</v>
      </c>
      <c r="AJ309" s="10">
        <v>2</v>
      </c>
      <c r="AK309" s="10" t="s">
        <v>1428</v>
      </c>
      <c r="AM309" s="10">
        <v>1</v>
      </c>
      <c r="AN309" s="10" t="s">
        <v>1429</v>
      </c>
      <c r="AO309" s="10" t="s">
        <v>1430</v>
      </c>
      <c r="AP309" s="10" t="s">
        <v>1431</v>
      </c>
      <c r="AQ309" s="10">
        <v>2</v>
      </c>
      <c r="AR309" s="10" t="s">
        <v>1432</v>
      </c>
      <c r="AS309" s="10">
        <v>1</v>
      </c>
      <c r="AT309" s="10">
        <v>1</v>
      </c>
      <c r="AU309" s="10" t="s">
        <v>1433</v>
      </c>
      <c r="AV309" s="10" t="s">
        <v>1434</v>
      </c>
    </row>
    <row r="310" spans="1:46" s="10" customFormat="1" ht="13.5">
      <c r="A310" s="10">
        <v>313</v>
      </c>
      <c r="B310" s="21" t="s">
        <v>1409</v>
      </c>
      <c r="C310" s="21">
        <v>7</v>
      </c>
      <c r="D310" s="10">
        <v>5</v>
      </c>
      <c r="E310" s="10" t="s">
        <v>733</v>
      </c>
      <c r="F310" s="10" t="s">
        <v>733</v>
      </c>
      <c r="I310" s="10">
        <v>60</v>
      </c>
      <c r="J310" s="10">
        <v>4</v>
      </c>
      <c r="K310" s="10">
        <v>1</v>
      </c>
      <c r="L310" s="23">
        <v>30</v>
      </c>
      <c r="M310" s="10">
        <f t="shared" si="12"/>
        <v>2</v>
      </c>
      <c r="N310" s="23">
        <v>1.5</v>
      </c>
      <c r="O310" s="10">
        <f t="shared" si="13"/>
        <v>3</v>
      </c>
      <c r="P310" s="23">
        <v>2</v>
      </c>
      <c r="Q310" s="23">
        <v>3.5</v>
      </c>
      <c r="R310" s="10">
        <f t="shared" si="14"/>
        <v>1</v>
      </c>
      <c r="S310" s="23">
        <v>2</v>
      </c>
      <c r="T310" s="23">
        <v>2</v>
      </c>
      <c r="U310" s="23">
        <v>2</v>
      </c>
      <c r="V310" s="23">
        <v>1</v>
      </c>
      <c r="X310" s="10" t="s">
        <v>751</v>
      </c>
      <c r="Y310" s="23">
        <v>3</v>
      </c>
      <c r="AA310" s="10">
        <v>1</v>
      </c>
      <c r="AC310" s="10">
        <v>2</v>
      </c>
      <c r="AE310" s="10">
        <v>3</v>
      </c>
      <c r="AF310" s="10">
        <v>2</v>
      </c>
      <c r="AH310" s="22">
        <v>3</v>
      </c>
      <c r="AJ310" s="10">
        <v>2</v>
      </c>
      <c r="AL310" s="10">
        <v>2</v>
      </c>
      <c r="AQ310" s="10">
        <v>3</v>
      </c>
      <c r="AS310" s="10">
        <v>4</v>
      </c>
      <c r="AT310" s="10">
        <v>3</v>
      </c>
    </row>
    <row r="311" spans="1:47" s="10" customFormat="1" ht="54">
      <c r="A311" s="10">
        <v>314</v>
      </c>
      <c r="B311" s="21" t="s">
        <v>1435</v>
      </c>
      <c r="C311" s="21">
        <v>1</v>
      </c>
      <c r="D311" s="10">
        <v>13</v>
      </c>
      <c r="E311" s="10" t="s">
        <v>1256</v>
      </c>
      <c r="F311" s="10" t="s">
        <v>733</v>
      </c>
      <c r="G311" s="10" t="s">
        <v>1257</v>
      </c>
      <c r="I311" s="10">
        <v>48</v>
      </c>
      <c r="J311" s="10">
        <v>2</v>
      </c>
      <c r="K311" s="10">
        <v>1</v>
      </c>
      <c r="L311" s="23">
        <v>35</v>
      </c>
      <c r="M311" s="10">
        <f t="shared" si="12"/>
        <v>3</v>
      </c>
      <c r="N311" s="23">
        <v>1.25</v>
      </c>
      <c r="O311" s="10">
        <f t="shared" si="13"/>
        <v>2</v>
      </c>
      <c r="P311" s="23">
        <v>8</v>
      </c>
      <c r="Q311" s="23">
        <v>20</v>
      </c>
      <c r="R311" s="10">
        <f t="shared" si="14"/>
        <v>4</v>
      </c>
      <c r="S311" s="23">
        <v>2</v>
      </c>
      <c r="T311" s="23">
        <v>3</v>
      </c>
      <c r="U311" s="23">
        <v>2</v>
      </c>
      <c r="V311" s="23">
        <v>1</v>
      </c>
      <c r="X311" s="10" t="s">
        <v>1436</v>
      </c>
      <c r="Y311" s="23">
        <v>3</v>
      </c>
      <c r="Z311" s="10" t="s">
        <v>1437</v>
      </c>
      <c r="AA311" s="10">
        <v>1</v>
      </c>
      <c r="AB311" s="10" t="s">
        <v>1438</v>
      </c>
      <c r="AC311" s="10">
        <v>2</v>
      </c>
      <c r="AD311" s="10" t="s">
        <v>1439</v>
      </c>
      <c r="AE311" s="10">
        <v>3</v>
      </c>
      <c r="AF311" s="10">
        <v>1</v>
      </c>
      <c r="AG311" s="10" t="s">
        <v>1440</v>
      </c>
      <c r="AH311" s="22">
        <v>2</v>
      </c>
      <c r="AI311" s="10" t="s">
        <v>1441</v>
      </c>
      <c r="AJ311" s="12">
        <v>2</v>
      </c>
      <c r="AK311" s="10" t="s">
        <v>1442</v>
      </c>
      <c r="AL311" s="10">
        <v>2</v>
      </c>
      <c r="AO311" s="10" t="s">
        <v>1443</v>
      </c>
      <c r="AP311" s="10" t="s">
        <v>1444</v>
      </c>
      <c r="AQ311" s="10">
        <v>3</v>
      </c>
      <c r="AR311" s="10" t="s">
        <v>1445</v>
      </c>
      <c r="AS311" s="10">
        <v>1</v>
      </c>
      <c r="AT311" s="10">
        <v>1</v>
      </c>
      <c r="AU311" s="10" t="s">
        <v>1446</v>
      </c>
    </row>
    <row r="312" spans="1:48" s="10" customFormat="1" ht="27">
      <c r="A312" s="10">
        <v>315</v>
      </c>
      <c r="B312" s="21" t="s">
        <v>1447</v>
      </c>
      <c r="C312" s="21">
        <v>2</v>
      </c>
      <c r="E312" s="10" t="s">
        <v>733</v>
      </c>
      <c r="F312" s="10" t="s">
        <v>733</v>
      </c>
      <c r="I312" s="10">
        <v>51</v>
      </c>
      <c r="J312" s="10">
        <v>3</v>
      </c>
      <c r="K312" s="10">
        <v>1</v>
      </c>
      <c r="L312" s="23">
        <v>35</v>
      </c>
      <c r="M312" s="10">
        <f t="shared" si="12"/>
        <v>3</v>
      </c>
      <c r="N312" s="23">
        <v>1</v>
      </c>
      <c r="O312" s="10">
        <f t="shared" si="13"/>
        <v>2</v>
      </c>
      <c r="P312" s="23">
        <v>4</v>
      </c>
      <c r="Q312" s="23">
        <v>12.5</v>
      </c>
      <c r="R312" s="10">
        <f t="shared" si="14"/>
        <v>3</v>
      </c>
      <c r="S312" s="23">
        <v>3</v>
      </c>
      <c r="T312" s="23">
        <v>3</v>
      </c>
      <c r="U312" s="23">
        <v>2</v>
      </c>
      <c r="V312" s="23">
        <v>1</v>
      </c>
      <c r="X312" s="10" t="s">
        <v>1448</v>
      </c>
      <c r="Y312" s="23">
        <v>1</v>
      </c>
      <c r="Z312" s="10" t="s">
        <v>1449</v>
      </c>
      <c r="AA312" s="10">
        <v>1</v>
      </c>
      <c r="AB312" s="10" t="s">
        <v>1450</v>
      </c>
      <c r="AC312" s="10">
        <v>2</v>
      </c>
      <c r="AE312" s="10">
        <v>1</v>
      </c>
      <c r="AF312" s="10">
        <v>2</v>
      </c>
      <c r="AG312" s="10" t="s">
        <v>1451</v>
      </c>
      <c r="AH312" s="22">
        <v>3</v>
      </c>
      <c r="AJ312" s="12">
        <v>2</v>
      </c>
      <c r="AL312" s="10">
        <v>2</v>
      </c>
      <c r="AM312" s="12">
        <v>3</v>
      </c>
      <c r="AO312" s="10" t="s">
        <v>1452</v>
      </c>
      <c r="AP312" s="10" t="s">
        <v>1453</v>
      </c>
      <c r="AQ312" s="10">
        <v>1</v>
      </c>
      <c r="AS312" s="10">
        <v>3</v>
      </c>
      <c r="AT312" s="10">
        <v>1</v>
      </c>
      <c r="AV312" s="10" t="s">
        <v>1454</v>
      </c>
    </row>
    <row r="313" spans="1:48" s="10" customFormat="1" ht="40.5">
      <c r="A313" s="10">
        <v>316</v>
      </c>
      <c r="B313" s="21" t="s">
        <v>1447</v>
      </c>
      <c r="C313" s="21">
        <v>3</v>
      </c>
      <c r="D313" s="10">
        <v>10</v>
      </c>
      <c r="E313" s="10" t="s">
        <v>1455</v>
      </c>
      <c r="F313" s="10" t="s">
        <v>743</v>
      </c>
      <c r="I313" s="10">
        <v>55</v>
      </c>
      <c r="J313" s="10">
        <v>3</v>
      </c>
      <c r="K313" s="10">
        <v>1</v>
      </c>
      <c r="L313" s="23">
        <v>35</v>
      </c>
      <c r="M313" s="10">
        <f t="shared" si="12"/>
        <v>3</v>
      </c>
      <c r="N313" s="23">
        <v>1.2</v>
      </c>
      <c r="O313" s="10">
        <f t="shared" si="13"/>
        <v>2</v>
      </c>
      <c r="P313" s="23">
        <v>3</v>
      </c>
      <c r="Q313" s="23">
        <v>5.5</v>
      </c>
      <c r="R313" s="10">
        <f t="shared" si="14"/>
        <v>2</v>
      </c>
      <c r="S313" s="23">
        <v>2</v>
      </c>
      <c r="T313" s="23">
        <v>2</v>
      </c>
      <c r="U313" s="23">
        <v>2</v>
      </c>
      <c r="V313" s="23">
        <v>1</v>
      </c>
      <c r="X313" s="10" t="s">
        <v>1456</v>
      </c>
      <c r="Y313" s="23">
        <v>1</v>
      </c>
      <c r="AA313" s="10">
        <v>3</v>
      </c>
      <c r="AC313" s="10">
        <v>1</v>
      </c>
      <c r="AE313" s="10">
        <v>1</v>
      </c>
      <c r="AF313" s="10">
        <v>2</v>
      </c>
      <c r="AH313" s="22">
        <v>1</v>
      </c>
      <c r="AJ313" s="12">
        <v>2</v>
      </c>
      <c r="AL313" s="10">
        <v>1</v>
      </c>
      <c r="AO313" s="10" t="s">
        <v>1457</v>
      </c>
      <c r="AQ313" s="10">
        <v>2</v>
      </c>
      <c r="AR313" s="10" t="s">
        <v>1458</v>
      </c>
      <c r="AS313" s="10">
        <v>1</v>
      </c>
      <c r="AT313" s="10">
        <v>3</v>
      </c>
      <c r="AU313" s="10" t="s">
        <v>1459</v>
      </c>
      <c r="AV313" s="10" t="s">
        <v>1460</v>
      </c>
    </row>
    <row r="314" spans="1:46" s="10" customFormat="1" ht="40.5">
      <c r="A314" s="10">
        <v>317</v>
      </c>
      <c r="B314" s="21" t="s">
        <v>1447</v>
      </c>
      <c r="C314" s="21">
        <v>4</v>
      </c>
      <c r="E314" s="10" t="s">
        <v>733</v>
      </c>
      <c r="F314" s="10" t="s">
        <v>733</v>
      </c>
      <c r="I314" s="10">
        <v>62</v>
      </c>
      <c r="J314" s="10">
        <v>4</v>
      </c>
      <c r="K314" s="10">
        <v>1</v>
      </c>
      <c r="L314" s="23">
        <v>35</v>
      </c>
      <c r="M314" s="10">
        <f t="shared" si="12"/>
        <v>3</v>
      </c>
      <c r="N314" s="23">
        <v>1.3</v>
      </c>
      <c r="O314" s="10">
        <f t="shared" si="13"/>
        <v>2</v>
      </c>
      <c r="P314" s="23">
        <v>5</v>
      </c>
      <c r="Q314" s="23">
        <v>10</v>
      </c>
      <c r="R314" s="10">
        <f t="shared" si="14"/>
        <v>3</v>
      </c>
      <c r="S314" s="23">
        <v>2</v>
      </c>
      <c r="T314" s="23">
        <v>2</v>
      </c>
      <c r="U314" s="23">
        <v>1</v>
      </c>
      <c r="V314" s="23">
        <v>1</v>
      </c>
      <c r="X314" s="10" t="s">
        <v>1461</v>
      </c>
      <c r="Y314" s="23">
        <v>1</v>
      </c>
      <c r="AA314" s="10">
        <v>2</v>
      </c>
      <c r="AC314" s="10">
        <v>3</v>
      </c>
      <c r="AD314" s="10" t="s">
        <v>1462</v>
      </c>
      <c r="AE314" s="10">
        <v>1</v>
      </c>
      <c r="AF314" s="10">
        <v>2</v>
      </c>
      <c r="AG314" s="10" t="s">
        <v>1463</v>
      </c>
      <c r="AH314" s="22">
        <v>3</v>
      </c>
      <c r="AJ314" s="12">
        <v>1</v>
      </c>
      <c r="AK314" s="10" t="s">
        <v>1464</v>
      </c>
      <c r="AL314" s="10">
        <v>1</v>
      </c>
      <c r="AQ314" s="10">
        <v>2</v>
      </c>
      <c r="AS314" s="10">
        <v>2</v>
      </c>
      <c r="AT314" s="10">
        <v>1</v>
      </c>
    </row>
    <row r="315" spans="1:46" s="10" customFormat="1" ht="13.5">
      <c r="A315" s="10">
        <v>318</v>
      </c>
      <c r="B315" s="21" t="s">
        <v>1447</v>
      </c>
      <c r="C315" s="21">
        <v>5</v>
      </c>
      <c r="D315" s="10">
        <v>7</v>
      </c>
      <c r="E315" s="10" t="s">
        <v>733</v>
      </c>
      <c r="F315" s="10" t="s">
        <v>733</v>
      </c>
      <c r="I315" s="10">
        <v>66</v>
      </c>
      <c r="J315" s="10">
        <v>4</v>
      </c>
      <c r="K315" s="10">
        <v>1</v>
      </c>
      <c r="L315" s="23">
        <v>35</v>
      </c>
      <c r="M315" s="10">
        <f t="shared" si="12"/>
        <v>3</v>
      </c>
      <c r="N315" s="23">
        <v>1</v>
      </c>
      <c r="O315" s="10">
        <f t="shared" si="13"/>
        <v>2</v>
      </c>
      <c r="P315" s="23">
        <v>1</v>
      </c>
      <c r="Q315" s="23">
        <v>4</v>
      </c>
      <c r="R315" s="10">
        <f t="shared" si="14"/>
        <v>1</v>
      </c>
      <c r="S315" s="23">
        <v>3</v>
      </c>
      <c r="T315" s="23">
        <v>2</v>
      </c>
      <c r="U315" s="23">
        <v>1</v>
      </c>
      <c r="V315" s="23">
        <v>1</v>
      </c>
      <c r="Y315" s="23">
        <v>3</v>
      </c>
      <c r="AA315" s="10">
        <v>3</v>
      </c>
      <c r="AC315" s="10">
        <v>2</v>
      </c>
      <c r="AE315" s="10">
        <v>1</v>
      </c>
      <c r="AF315" s="10">
        <v>2</v>
      </c>
      <c r="AH315" s="22">
        <v>3</v>
      </c>
      <c r="AJ315" s="12">
        <v>2</v>
      </c>
      <c r="AL315" s="10">
        <v>1</v>
      </c>
      <c r="AQ315" s="10">
        <v>1</v>
      </c>
      <c r="AS315" s="10">
        <v>3</v>
      </c>
      <c r="AT315" s="10">
        <v>1</v>
      </c>
    </row>
    <row r="316" spans="1:48" s="10" customFormat="1" ht="40.5">
      <c r="A316" s="10">
        <v>319</v>
      </c>
      <c r="B316" s="21" t="s">
        <v>1447</v>
      </c>
      <c r="C316" s="21">
        <v>6</v>
      </c>
      <c r="E316" s="10" t="s">
        <v>733</v>
      </c>
      <c r="F316" s="10" t="s">
        <v>733</v>
      </c>
      <c r="I316" s="10">
        <v>71</v>
      </c>
      <c r="J316" s="10">
        <v>5</v>
      </c>
      <c r="K316" s="10">
        <v>1</v>
      </c>
      <c r="L316" s="23">
        <v>35</v>
      </c>
      <c r="M316" s="10">
        <f t="shared" si="12"/>
        <v>3</v>
      </c>
      <c r="N316" s="23">
        <v>1</v>
      </c>
      <c r="O316" s="10">
        <f t="shared" si="13"/>
        <v>2</v>
      </c>
      <c r="P316" s="23">
        <v>3</v>
      </c>
      <c r="Q316" s="23">
        <v>5</v>
      </c>
      <c r="R316" s="10">
        <f t="shared" si="14"/>
        <v>2</v>
      </c>
      <c r="S316" s="23">
        <v>1</v>
      </c>
      <c r="T316" s="23">
        <v>2</v>
      </c>
      <c r="U316" s="23">
        <v>1</v>
      </c>
      <c r="V316" s="23">
        <v>1</v>
      </c>
      <c r="X316" s="10" t="s">
        <v>1465</v>
      </c>
      <c r="Y316" s="23">
        <v>1</v>
      </c>
      <c r="Z316" s="10" t="s">
        <v>1466</v>
      </c>
      <c r="AA316" s="10">
        <v>2</v>
      </c>
      <c r="AC316" s="10">
        <v>3</v>
      </c>
      <c r="AD316" s="10" t="s">
        <v>1467</v>
      </c>
      <c r="AE316" s="10">
        <v>2</v>
      </c>
      <c r="AF316" s="10">
        <v>2</v>
      </c>
      <c r="AH316" s="22">
        <v>3</v>
      </c>
      <c r="AJ316" s="12">
        <v>2</v>
      </c>
      <c r="AL316" s="10">
        <v>2</v>
      </c>
      <c r="AO316" s="10" t="s">
        <v>181</v>
      </c>
      <c r="AP316" s="10" t="s">
        <v>181</v>
      </c>
      <c r="AQ316" s="10">
        <v>1</v>
      </c>
      <c r="AR316" s="10" t="s">
        <v>1468</v>
      </c>
      <c r="AS316" s="10">
        <v>1</v>
      </c>
      <c r="AT316" s="10">
        <v>1</v>
      </c>
      <c r="AV316" s="10" t="s">
        <v>1469</v>
      </c>
    </row>
    <row r="317" spans="1:48" s="10" customFormat="1" ht="40.5">
      <c r="A317" s="10">
        <v>320</v>
      </c>
      <c r="B317" s="21" t="s">
        <v>1447</v>
      </c>
      <c r="C317" s="21">
        <v>7</v>
      </c>
      <c r="D317" s="10" t="s">
        <v>1470</v>
      </c>
      <c r="E317" s="10" t="s">
        <v>1471</v>
      </c>
      <c r="F317" s="10" t="s">
        <v>185</v>
      </c>
      <c r="G317" s="10" t="s">
        <v>757</v>
      </c>
      <c r="I317" s="10">
        <v>74</v>
      </c>
      <c r="J317" s="10">
        <v>5</v>
      </c>
      <c r="K317" s="10">
        <v>1</v>
      </c>
      <c r="L317" s="23">
        <v>35</v>
      </c>
      <c r="M317" s="10">
        <f t="shared" si="12"/>
        <v>3</v>
      </c>
      <c r="N317" s="23">
        <v>1</v>
      </c>
      <c r="O317" s="10">
        <f t="shared" si="13"/>
        <v>2</v>
      </c>
      <c r="P317" s="23">
        <v>3</v>
      </c>
      <c r="Q317" s="23">
        <v>5</v>
      </c>
      <c r="R317" s="10">
        <f t="shared" si="14"/>
        <v>2</v>
      </c>
      <c r="S317" s="23">
        <v>2</v>
      </c>
      <c r="T317" s="23">
        <v>2</v>
      </c>
      <c r="U317" s="23">
        <v>2</v>
      </c>
      <c r="V317" s="23">
        <v>1</v>
      </c>
      <c r="Y317" s="23">
        <v>3</v>
      </c>
      <c r="AA317" s="10">
        <v>3</v>
      </c>
      <c r="AC317" s="10">
        <v>2</v>
      </c>
      <c r="AE317" s="10">
        <v>3</v>
      </c>
      <c r="AF317" s="10">
        <v>2</v>
      </c>
      <c r="AH317" s="22">
        <v>1</v>
      </c>
      <c r="AJ317" s="12">
        <v>2</v>
      </c>
      <c r="AL317" s="10">
        <v>2</v>
      </c>
      <c r="AO317" s="10" t="s">
        <v>1690</v>
      </c>
      <c r="AP317" s="10" t="s">
        <v>755</v>
      </c>
      <c r="AQ317" s="10">
        <v>3</v>
      </c>
      <c r="AS317" s="10">
        <v>2</v>
      </c>
      <c r="AT317" s="10">
        <v>1</v>
      </c>
      <c r="AV317" s="10" t="s">
        <v>1472</v>
      </c>
    </row>
    <row r="318" spans="1:48" s="10" customFormat="1" ht="27">
      <c r="A318" s="10">
        <v>321</v>
      </c>
      <c r="B318" s="21" t="s">
        <v>1447</v>
      </c>
      <c r="C318" s="21">
        <v>8</v>
      </c>
      <c r="D318" s="10" t="s">
        <v>1473</v>
      </c>
      <c r="E318" s="10" t="s">
        <v>1474</v>
      </c>
      <c r="F318" s="10" t="s">
        <v>36</v>
      </c>
      <c r="G318" s="10" t="s">
        <v>1691</v>
      </c>
      <c r="H318" s="10" t="s">
        <v>1475</v>
      </c>
      <c r="I318" s="10">
        <v>77</v>
      </c>
      <c r="J318" s="10">
        <v>5</v>
      </c>
      <c r="K318" s="10">
        <v>1</v>
      </c>
      <c r="L318" s="23">
        <v>35</v>
      </c>
      <c r="M318" s="10">
        <f t="shared" si="12"/>
        <v>3</v>
      </c>
      <c r="N318" s="23">
        <v>1.1</v>
      </c>
      <c r="O318" s="10">
        <f t="shared" si="13"/>
        <v>2</v>
      </c>
      <c r="P318" s="23">
        <v>1</v>
      </c>
      <c r="Q318" s="23">
        <v>5</v>
      </c>
      <c r="R318" s="10">
        <f t="shared" si="14"/>
        <v>2</v>
      </c>
      <c r="S318" s="23">
        <v>2</v>
      </c>
      <c r="T318" s="23">
        <v>2</v>
      </c>
      <c r="U318" s="23">
        <v>2</v>
      </c>
      <c r="V318" s="23">
        <v>1</v>
      </c>
      <c r="X318" s="10" t="s">
        <v>1476</v>
      </c>
      <c r="Y318" s="23">
        <v>1</v>
      </c>
      <c r="AA318" s="10">
        <v>1</v>
      </c>
      <c r="AB318" s="10" t="s">
        <v>1477</v>
      </c>
      <c r="AC318" s="10">
        <v>2</v>
      </c>
      <c r="AE318" s="10">
        <v>1</v>
      </c>
      <c r="AF318" s="10">
        <v>1</v>
      </c>
      <c r="AG318" s="10" t="s">
        <v>1478</v>
      </c>
      <c r="AH318" s="22">
        <v>1</v>
      </c>
      <c r="AJ318" s="12">
        <v>1</v>
      </c>
      <c r="AL318" s="10">
        <v>2</v>
      </c>
      <c r="AM318" s="12">
        <v>2</v>
      </c>
      <c r="AO318" s="10" t="s">
        <v>1479</v>
      </c>
      <c r="AP318" s="10" t="s">
        <v>125</v>
      </c>
      <c r="AQ318" s="10">
        <v>2</v>
      </c>
      <c r="AS318" s="10">
        <v>4</v>
      </c>
      <c r="AT318" s="10">
        <v>1</v>
      </c>
      <c r="AV318" s="10" t="s">
        <v>1480</v>
      </c>
    </row>
    <row r="319" spans="1:46" s="10" customFormat="1" ht="40.5">
      <c r="A319" s="10">
        <v>322</v>
      </c>
      <c r="B319" s="21" t="s">
        <v>1447</v>
      </c>
      <c r="C319" s="21">
        <v>9</v>
      </c>
      <c r="D319" s="10" t="s">
        <v>1481</v>
      </c>
      <c r="E319" s="10" t="s">
        <v>733</v>
      </c>
      <c r="F319" s="10" t="s">
        <v>733</v>
      </c>
      <c r="I319" s="10">
        <v>45</v>
      </c>
      <c r="J319" s="10">
        <v>2</v>
      </c>
      <c r="K319" s="10">
        <v>1</v>
      </c>
      <c r="L319" s="23">
        <v>35</v>
      </c>
      <c r="M319" s="10">
        <f t="shared" si="12"/>
        <v>3</v>
      </c>
      <c r="N319" s="23">
        <v>1.5</v>
      </c>
      <c r="O319" s="10">
        <f t="shared" si="13"/>
        <v>3</v>
      </c>
      <c r="P319" s="23">
        <v>4</v>
      </c>
      <c r="Q319" s="23">
        <v>7</v>
      </c>
      <c r="R319" s="10">
        <f t="shared" si="14"/>
        <v>2</v>
      </c>
      <c r="S319" s="23">
        <v>3</v>
      </c>
      <c r="T319" s="23">
        <v>2</v>
      </c>
      <c r="U319" s="23">
        <v>2</v>
      </c>
      <c r="V319" s="23">
        <v>1</v>
      </c>
      <c r="X319" s="10" t="s">
        <v>1482</v>
      </c>
      <c r="Y319" s="23">
        <v>3</v>
      </c>
      <c r="Z319" s="10" t="s">
        <v>1483</v>
      </c>
      <c r="AA319" s="10">
        <v>2</v>
      </c>
      <c r="AC319" s="10">
        <v>3</v>
      </c>
      <c r="AE319" s="10">
        <v>3</v>
      </c>
      <c r="AF319" s="10">
        <v>2</v>
      </c>
      <c r="AG319" s="10" t="s">
        <v>1484</v>
      </c>
      <c r="AH319" s="22">
        <v>1</v>
      </c>
      <c r="AJ319" s="12">
        <v>1</v>
      </c>
      <c r="AL319" s="10">
        <v>2</v>
      </c>
      <c r="AN319" s="10" t="s">
        <v>1485</v>
      </c>
      <c r="AP319" s="10" t="s">
        <v>755</v>
      </c>
      <c r="AQ319" s="10">
        <v>2</v>
      </c>
      <c r="AS319" s="10">
        <v>2</v>
      </c>
      <c r="AT319" s="10">
        <v>1</v>
      </c>
    </row>
    <row r="320" spans="1:46" s="10" customFormat="1" ht="27">
      <c r="A320" s="10">
        <v>323</v>
      </c>
      <c r="B320" s="21" t="s">
        <v>1447</v>
      </c>
      <c r="C320" s="21">
        <v>10</v>
      </c>
      <c r="I320" s="10">
        <v>67</v>
      </c>
      <c r="J320" s="10">
        <v>4</v>
      </c>
      <c r="K320" s="10">
        <v>1</v>
      </c>
      <c r="L320" s="23">
        <v>30</v>
      </c>
      <c r="M320" s="10">
        <f t="shared" si="12"/>
        <v>2</v>
      </c>
      <c r="N320" s="23">
        <v>1.5</v>
      </c>
      <c r="O320" s="10">
        <f t="shared" si="13"/>
        <v>3</v>
      </c>
      <c r="P320" s="23">
        <v>4</v>
      </c>
      <c r="Q320" s="23">
        <v>20</v>
      </c>
      <c r="R320" s="10">
        <f t="shared" si="14"/>
        <v>4</v>
      </c>
      <c r="S320" s="23">
        <v>1</v>
      </c>
      <c r="T320" s="23">
        <v>2</v>
      </c>
      <c r="U320" s="23">
        <v>2</v>
      </c>
      <c r="V320" s="23">
        <v>1</v>
      </c>
      <c r="Y320" s="23">
        <v>1</v>
      </c>
      <c r="Z320" s="10" t="s">
        <v>1486</v>
      </c>
      <c r="AA320" s="10">
        <v>2</v>
      </c>
      <c r="AC320" s="10">
        <v>3</v>
      </c>
      <c r="AD320" s="10" t="s">
        <v>1487</v>
      </c>
      <c r="AE320" s="10">
        <v>2</v>
      </c>
      <c r="AF320" s="10">
        <v>2</v>
      </c>
      <c r="AH320" s="22">
        <v>2</v>
      </c>
      <c r="AJ320" s="12">
        <v>2</v>
      </c>
      <c r="AL320" s="10">
        <v>2</v>
      </c>
      <c r="AQ320" s="10">
        <v>2</v>
      </c>
      <c r="AS320" s="10">
        <v>1</v>
      </c>
      <c r="AT320" s="10">
        <v>3</v>
      </c>
    </row>
    <row r="321" spans="1:48" s="10" customFormat="1" ht="54">
      <c r="A321" s="10">
        <v>324</v>
      </c>
      <c r="B321" s="21" t="s">
        <v>1447</v>
      </c>
      <c r="C321" s="21">
        <v>11</v>
      </c>
      <c r="D321" s="10" t="s">
        <v>1488</v>
      </c>
      <c r="E321" s="10" t="s">
        <v>743</v>
      </c>
      <c r="F321" s="10" t="s">
        <v>743</v>
      </c>
      <c r="I321" s="10">
        <v>52</v>
      </c>
      <c r="J321" s="10">
        <v>3</v>
      </c>
      <c r="K321" s="10">
        <v>1</v>
      </c>
      <c r="L321" s="23">
        <v>35</v>
      </c>
      <c r="M321" s="10">
        <f t="shared" si="12"/>
        <v>3</v>
      </c>
      <c r="N321" s="23">
        <v>1.25</v>
      </c>
      <c r="O321" s="10">
        <f t="shared" si="13"/>
        <v>2</v>
      </c>
      <c r="P321" s="23">
        <v>2</v>
      </c>
      <c r="Q321" s="23">
        <v>5</v>
      </c>
      <c r="R321" s="10">
        <f t="shared" si="14"/>
        <v>2</v>
      </c>
      <c r="S321" s="23">
        <v>2</v>
      </c>
      <c r="T321" s="23">
        <v>2</v>
      </c>
      <c r="U321" s="23">
        <v>1</v>
      </c>
      <c r="V321" s="23">
        <v>1</v>
      </c>
      <c r="X321" s="10" t="s">
        <v>1489</v>
      </c>
      <c r="Y321" s="23">
        <v>2</v>
      </c>
      <c r="Z321" s="10" t="s">
        <v>1490</v>
      </c>
      <c r="AA321" s="10">
        <v>1</v>
      </c>
      <c r="AB321" s="10" t="s">
        <v>1491</v>
      </c>
      <c r="AC321" s="10">
        <v>3</v>
      </c>
      <c r="AD321" s="10" t="s">
        <v>1492</v>
      </c>
      <c r="AE321" s="10">
        <v>1</v>
      </c>
      <c r="AF321" s="10">
        <v>2</v>
      </c>
      <c r="AG321" s="10" t="s">
        <v>1493</v>
      </c>
      <c r="AH321" s="22">
        <v>1</v>
      </c>
      <c r="AI321" s="10" t="s">
        <v>1494</v>
      </c>
      <c r="AJ321" s="12">
        <v>1</v>
      </c>
      <c r="AK321" s="10" t="s">
        <v>1495</v>
      </c>
      <c r="AL321" s="10">
        <v>2</v>
      </c>
      <c r="AN321" s="10" t="s">
        <v>1496</v>
      </c>
      <c r="AO321" s="10" t="s">
        <v>1497</v>
      </c>
      <c r="AP321" s="10" t="s">
        <v>1498</v>
      </c>
      <c r="AQ321" s="10">
        <v>2</v>
      </c>
      <c r="AR321" s="10" t="s">
        <v>1499</v>
      </c>
      <c r="AS321" s="10">
        <v>3</v>
      </c>
      <c r="AT321" s="10">
        <v>1</v>
      </c>
      <c r="AU321" s="10" t="s">
        <v>1500</v>
      </c>
      <c r="AV321" s="10" t="s">
        <v>1501</v>
      </c>
    </row>
    <row r="322" spans="1:46" s="10" customFormat="1" ht="27">
      <c r="A322" s="10">
        <v>325</v>
      </c>
      <c r="B322" s="21" t="s">
        <v>1447</v>
      </c>
      <c r="C322" s="21">
        <v>12</v>
      </c>
      <c r="D322" s="10" t="s">
        <v>1502</v>
      </c>
      <c r="E322" s="10" t="s">
        <v>733</v>
      </c>
      <c r="F322" s="10" t="s">
        <v>733</v>
      </c>
      <c r="I322" s="10">
        <v>55</v>
      </c>
      <c r="J322" s="10">
        <v>3</v>
      </c>
      <c r="K322" s="10">
        <v>1</v>
      </c>
      <c r="L322" s="23">
        <v>35</v>
      </c>
      <c r="M322" s="10">
        <f t="shared" si="12"/>
        <v>3</v>
      </c>
      <c r="N322" s="23">
        <v>1</v>
      </c>
      <c r="O322" s="10">
        <f t="shared" si="13"/>
        <v>2</v>
      </c>
      <c r="P322" s="23">
        <v>2</v>
      </c>
      <c r="Q322" s="23">
        <v>5</v>
      </c>
      <c r="R322" s="10">
        <f t="shared" si="14"/>
        <v>2</v>
      </c>
      <c r="S322" s="23">
        <v>2</v>
      </c>
      <c r="T322" s="23">
        <v>3</v>
      </c>
      <c r="U322" s="23">
        <v>1</v>
      </c>
      <c r="V322" s="23">
        <v>1</v>
      </c>
      <c r="X322" s="10" t="s">
        <v>1503</v>
      </c>
      <c r="Y322" s="23">
        <v>3</v>
      </c>
      <c r="AA322" s="10">
        <v>1</v>
      </c>
      <c r="AB322" s="10" t="s">
        <v>1504</v>
      </c>
      <c r="AC322" s="10">
        <v>2</v>
      </c>
      <c r="AD322" s="10" t="s">
        <v>1505</v>
      </c>
      <c r="AE322" s="10">
        <v>3</v>
      </c>
      <c r="AF322" s="10">
        <v>1</v>
      </c>
      <c r="AH322" s="22">
        <v>3</v>
      </c>
      <c r="AJ322" s="12">
        <v>2</v>
      </c>
      <c r="AL322" s="10">
        <v>1</v>
      </c>
      <c r="AQ322" s="10">
        <v>3</v>
      </c>
      <c r="AS322" s="10">
        <v>1</v>
      </c>
      <c r="AT322" s="10">
        <v>1</v>
      </c>
    </row>
    <row r="323" spans="1:48" s="10" customFormat="1" ht="121.5">
      <c r="A323" s="10">
        <v>326</v>
      </c>
      <c r="B323" s="21" t="s">
        <v>1447</v>
      </c>
      <c r="C323" s="21">
        <v>13</v>
      </c>
      <c r="D323" s="10" t="s">
        <v>1506</v>
      </c>
      <c r="E323" s="10" t="s">
        <v>1507</v>
      </c>
      <c r="F323" s="10" t="s">
        <v>733</v>
      </c>
      <c r="G323" s="10" t="s">
        <v>1508</v>
      </c>
      <c r="I323" s="10">
        <v>58</v>
      </c>
      <c r="J323" s="10">
        <v>3</v>
      </c>
      <c r="K323" s="10">
        <v>1</v>
      </c>
      <c r="L323" s="23">
        <v>35</v>
      </c>
      <c r="M323" s="10">
        <f t="shared" si="12"/>
        <v>3</v>
      </c>
      <c r="N323" s="23">
        <v>1.5</v>
      </c>
      <c r="O323" s="10">
        <f t="shared" si="13"/>
        <v>3</v>
      </c>
      <c r="P323" s="23">
        <v>4</v>
      </c>
      <c r="Q323" s="23">
        <v>7.5</v>
      </c>
      <c r="R323" s="10">
        <f t="shared" si="14"/>
        <v>2</v>
      </c>
      <c r="S323" s="23">
        <v>2</v>
      </c>
      <c r="T323" s="23">
        <v>3</v>
      </c>
      <c r="U323" s="23">
        <v>2</v>
      </c>
      <c r="V323" s="23">
        <v>1</v>
      </c>
      <c r="X323" s="10" t="s">
        <v>1509</v>
      </c>
      <c r="Y323" s="23">
        <v>3</v>
      </c>
      <c r="AA323" s="10">
        <v>1</v>
      </c>
      <c r="AB323" s="10" t="s">
        <v>1510</v>
      </c>
      <c r="AC323" s="10">
        <v>2</v>
      </c>
      <c r="AD323" s="10" t="s">
        <v>1511</v>
      </c>
      <c r="AE323" s="10">
        <v>3</v>
      </c>
      <c r="AF323" s="10">
        <v>2</v>
      </c>
      <c r="AH323" s="22">
        <v>1</v>
      </c>
      <c r="AJ323" s="12">
        <v>1</v>
      </c>
      <c r="AK323" s="10" t="s">
        <v>1512</v>
      </c>
      <c r="AL323" s="10">
        <v>2</v>
      </c>
      <c r="AN323" s="10" t="s">
        <v>1513</v>
      </c>
      <c r="AO323" s="10" t="s">
        <v>1514</v>
      </c>
      <c r="AQ323" s="10">
        <v>2</v>
      </c>
      <c r="AS323" s="10">
        <v>3</v>
      </c>
      <c r="AT323" s="10">
        <v>1</v>
      </c>
      <c r="AV323" s="10" t="s">
        <v>1515</v>
      </c>
    </row>
    <row r="324" spans="1:46" s="10" customFormat="1" ht="13.5">
      <c r="A324" s="10">
        <v>327</v>
      </c>
      <c r="B324" s="21" t="s">
        <v>1447</v>
      </c>
      <c r="C324" s="21">
        <v>14</v>
      </c>
      <c r="D324" s="10" t="s">
        <v>1516</v>
      </c>
      <c r="E324" s="10" t="s">
        <v>733</v>
      </c>
      <c r="F324" s="10" t="s">
        <v>733</v>
      </c>
      <c r="I324" s="10">
        <v>58</v>
      </c>
      <c r="J324" s="10">
        <v>3</v>
      </c>
      <c r="K324" s="10">
        <v>1</v>
      </c>
      <c r="L324" s="23">
        <v>35</v>
      </c>
      <c r="M324" s="10">
        <f t="shared" si="12"/>
        <v>3</v>
      </c>
      <c r="N324" s="23">
        <v>1.2</v>
      </c>
      <c r="O324" s="10">
        <f t="shared" si="13"/>
        <v>2</v>
      </c>
      <c r="P324" s="23">
        <v>5</v>
      </c>
      <c r="Q324" s="23">
        <v>5</v>
      </c>
      <c r="R324" s="10">
        <f t="shared" si="14"/>
        <v>2</v>
      </c>
      <c r="S324" s="23">
        <v>2</v>
      </c>
      <c r="T324" s="23">
        <v>2</v>
      </c>
      <c r="U324" s="23">
        <v>2</v>
      </c>
      <c r="V324" s="23">
        <v>1</v>
      </c>
      <c r="X324" s="10" t="s">
        <v>1517</v>
      </c>
      <c r="Y324" s="23">
        <v>3</v>
      </c>
      <c r="AA324" s="10">
        <v>1</v>
      </c>
      <c r="AB324" s="10" t="s">
        <v>1518</v>
      </c>
      <c r="AC324" s="10">
        <v>2</v>
      </c>
      <c r="AE324" s="10">
        <v>1</v>
      </c>
      <c r="AF324" s="10">
        <v>1</v>
      </c>
      <c r="AH324" s="22">
        <v>2</v>
      </c>
      <c r="AJ324" s="12">
        <v>2</v>
      </c>
      <c r="AL324" s="10">
        <v>2</v>
      </c>
      <c r="AP324" s="10" t="s">
        <v>102</v>
      </c>
      <c r="AQ324" s="10">
        <v>2</v>
      </c>
      <c r="AS324" s="10">
        <v>2</v>
      </c>
      <c r="AT324" s="10">
        <v>1</v>
      </c>
    </row>
    <row r="325" spans="1:48" s="10" customFormat="1" ht="40.5">
      <c r="A325" s="10">
        <v>328</v>
      </c>
      <c r="B325" s="21" t="s">
        <v>1447</v>
      </c>
      <c r="C325" s="21">
        <v>15</v>
      </c>
      <c r="D325" s="10" t="s">
        <v>1519</v>
      </c>
      <c r="E325" s="10" t="s">
        <v>1520</v>
      </c>
      <c r="F325" s="10" t="s">
        <v>1751</v>
      </c>
      <c r="G325" s="10" t="s">
        <v>1521</v>
      </c>
      <c r="I325" s="10">
        <v>62</v>
      </c>
      <c r="J325" s="10">
        <v>4</v>
      </c>
      <c r="K325" s="10">
        <v>1</v>
      </c>
      <c r="L325" s="23">
        <v>35</v>
      </c>
      <c r="M325" s="10">
        <f aca="true" t="shared" si="15" ref="M325:M352">IF(L325="","",IF(L325&lt;30,1,IF(L325&lt;35,2,IF(L325&lt;40,3,4))))</f>
        <v>3</v>
      </c>
      <c r="N325" s="23">
        <v>1.2</v>
      </c>
      <c r="O325" s="10">
        <f aca="true" t="shared" si="16" ref="O325:O352">IF(N325="","",IF(N325&lt;1,1,IF(N325&lt;1.5,2,IF(N325&lt;2,3,4))))</f>
        <v>2</v>
      </c>
      <c r="P325" s="23">
        <v>5</v>
      </c>
      <c r="Q325" s="23">
        <v>10</v>
      </c>
      <c r="R325" s="10">
        <f aca="true" t="shared" si="17" ref="R325:R352">IF(Q325="","",IF(Q325&lt;5,1,IF(Q325&lt;10,2,IF(Q325&lt;20,3,4))))</f>
        <v>3</v>
      </c>
      <c r="S325" s="23">
        <v>2</v>
      </c>
      <c r="T325" s="23">
        <v>2</v>
      </c>
      <c r="U325" s="23">
        <v>2</v>
      </c>
      <c r="V325" s="23">
        <v>1</v>
      </c>
      <c r="X325" s="10" t="s">
        <v>1522</v>
      </c>
      <c r="Y325" s="23">
        <v>3</v>
      </c>
      <c r="AA325" s="10">
        <v>1</v>
      </c>
      <c r="AB325" s="10" t="s">
        <v>1523</v>
      </c>
      <c r="AC325" s="10">
        <v>2</v>
      </c>
      <c r="AE325" s="10">
        <v>3</v>
      </c>
      <c r="AF325" s="10">
        <v>2</v>
      </c>
      <c r="AG325" s="10" t="s">
        <v>1524</v>
      </c>
      <c r="AH325" s="22">
        <v>3</v>
      </c>
      <c r="AJ325" s="12">
        <v>1</v>
      </c>
      <c r="AK325" s="10" t="s">
        <v>1525</v>
      </c>
      <c r="AL325" s="10">
        <v>2</v>
      </c>
      <c r="AM325" s="12">
        <v>3</v>
      </c>
      <c r="AN325" s="10" t="s">
        <v>1526</v>
      </c>
      <c r="AO325" s="10" t="s">
        <v>1527</v>
      </c>
      <c r="AP325" s="10" t="s">
        <v>1528</v>
      </c>
      <c r="AQ325" s="10">
        <v>1</v>
      </c>
      <c r="AS325" s="10">
        <v>2</v>
      </c>
      <c r="AT325" s="10">
        <v>2</v>
      </c>
      <c r="AU325" s="10" t="s">
        <v>1529</v>
      </c>
      <c r="AV325" s="10" t="s">
        <v>1530</v>
      </c>
    </row>
    <row r="326" spans="1:46" s="10" customFormat="1" ht="13.5">
      <c r="A326" s="10">
        <v>329</v>
      </c>
      <c r="B326" s="21" t="s">
        <v>1447</v>
      </c>
      <c r="C326" s="21">
        <v>16</v>
      </c>
      <c r="D326" s="10" t="s">
        <v>1531</v>
      </c>
      <c r="E326" s="10" t="s">
        <v>1532</v>
      </c>
      <c r="F326" s="10" t="s">
        <v>1532</v>
      </c>
      <c r="I326" s="10">
        <v>63</v>
      </c>
      <c r="J326" s="10">
        <v>4</v>
      </c>
      <c r="K326" s="10">
        <v>1</v>
      </c>
      <c r="L326" s="23">
        <v>35</v>
      </c>
      <c r="M326" s="10">
        <f t="shared" si="15"/>
        <v>3</v>
      </c>
      <c r="N326" s="23">
        <v>1</v>
      </c>
      <c r="O326" s="10">
        <f t="shared" si="16"/>
        <v>2</v>
      </c>
      <c r="P326" s="23">
        <v>2</v>
      </c>
      <c r="Q326" s="23">
        <v>7.5</v>
      </c>
      <c r="R326" s="10">
        <f t="shared" si="17"/>
        <v>2</v>
      </c>
      <c r="S326" s="23">
        <v>2</v>
      </c>
      <c r="T326" s="23">
        <v>2</v>
      </c>
      <c r="U326" s="23">
        <v>1</v>
      </c>
      <c r="V326" s="23">
        <v>1</v>
      </c>
      <c r="X326" s="10" t="s">
        <v>1533</v>
      </c>
      <c r="Y326" s="23">
        <v>3</v>
      </c>
      <c r="AA326" s="10">
        <v>3</v>
      </c>
      <c r="AC326" s="10">
        <v>2</v>
      </c>
      <c r="AE326" s="10">
        <v>3</v>
      </c>
      <c r="AF326" s="10">
        <v>2</v>
      </c>
      <c r="AH326" s="22">
        <v>3</v>
      </c>
      <c r="AJ326" s="12">
        <v>1</v>
      </c>
      <c r="AL326" s="10">
        <v>2</v>
      </c>
      <c r="AQ326" s="10">
        <v>3</v>
      </c>
      <c r="AS326" s="10">
        <v>1</v>
      </c>
      <c r="AT326" s="10">
        <v>2</v>
      </c>
    </row>
    <row r="327" spans="1:46" s="10" customFormat="1" ht="54">
      <c r="A327" s="10">
        <v>330</v>
      </c>
      <c r="B327" s="21" t="s">
        <v>1447</v>
      </c>
      <c r="C327" s="21">
        <v>17</v>
      </c>
      <c r="D327" s="10" t="s">
        <v>1534</v>
      </c>
      <c r="E327" s="10" t="s">
        <v>1535</v>
      </c>
      <c r="F327" s="10" t="s">
        <v>1535</v>
      </c>
      <c r="I327" s="10">
        <v>63</v>
      </c>
      <c r="J327" s="10">
        <v>4</v>
      </c>
      <c r="K327" s="10">
        <v>1</v>
      </c>
      <c r="L327" s="23">
        <v>35</v>
      </c>
      <c r="M327" s="10">
        <f t="shared" si="15"/>
        <v>3</v>
      </c>
      <c r="N327" s="23">
        <v>1</v>
      </c>
      <c r="O327" s="10">
        <f t="shared" si="16"/>
        <v>2</v>
      </c>
      <c r="P327" s="23">
        <v>3</v>
      </c>
      <c r="Q327" s="23">
        <v>5</v>
      </c>
      <c r="R327" s="10">
        <f t="shared" si="17"/>
        <v>2</v>
      </c>
      <c r="S327" s="23">
        <v>3</v>
      </c>
      <c r="T327" s="23">
        <v>3</v>
      </c>
      <c r="U327" s="23">
        <v>2</v>
      </c>
      <c r="V327" s="23">
        <v>1</v>
      </c>
      <c r="X327" s="10" t="s">
        <v>1536</v>
      </c>
      <c r="Y327" s="23">
        <v>1</v>
      </c>
      <c r="Z327" s="10" t="s">
        <v>1537</v>
      </c>
      <c r="AA327" s="10">
        <v>1</v>
      </c>
      <c r="AB327" s="10" t="s">
        <v>1538</v>
      </c>
      <c r="AC327" s="10">
        <v>2</v>
      </c>
      <c r="AD327" s="10" t="s">
        <v>1539</v>
      </c>
      <c r="AE327" s="10">
        <v>1</v>
      </c>
      <c r="AG327" s="10" t="s">
        <v>1540</v>
      </c>
      <c r="AH327" s="22">
        <v>1</v>
      </c>
      <c r="AJ327" s="12">
        <v>1</v>
      </c>
      <c r="AL327" s="10">
        <v>1</v>
      </c>
      <c r="AM327" s="12">
        <v>2</v>
      </c>
      <c r="AQ327" s="10">
        <v>1</v>
      </c>
      <c r="AS327" s="10">
        <v>2</v>
      </c>
      <c r="AT327" s="10">
        <v>1</v>
      </c>
    </row>
    <row r="328" spans="1:47" s="10" customFormat="1" ht="81">
      <c r="A328" s="10">
        <v>331</v>
      </c>
      <c r="B328" s="21" t="s">
        <v>1447</v>
      </c>
      <c r="C328" s="21">
        <v>18</v>
      </c>
      <c r="D328" s="10" t="s">
        <v>1541</v>
      </c>
      <c r="E328" s="10" t="s">
        <v>733</v>
      </c>
      <c r="F328" s="10" t="s">
        <v>733</v>
      </c>
      <c r="K328" s="10">
        <v>2</v>
      </c>
      <c r="L328" s="23">
        <v>35</v>
      </c>
      <c r="M328" s="10">
        <f t="shared" si="15"/>
        <v>3</v>
      </c>
      <c r="N328" s="23">
        <v>1</v>
      </c>
      <c r="O328" s="10">
        <f t="shared" si="16"/>
        <v>2</v>
      </c>
      <c r="P328" s="10">
        <v>3</v>
      </c>
      <c r="Q328" s="23">
        <v>6.5</v>
      </c>
      <c r="R328" s="10">
        <f t="shared" si="17"/>
        <v>2</v>
      </c>
      <c r="S328" s="23">
        <v>2</v>
      </c>
      <c r="T328" s="23">
        <v>2</v>
      </c>
      <c r="V328" s="23">
        <v>1</v>
      </c>
      <c r="X328" s="10" t="s">
        <v>1542</v>
      </c>
      <c r="Y328" s="23">
        <v>3</v>
      </c>
      <c r="Z328" s="10" t="s">
        <v>1543</v>
      </c>
      <c r="AA328" s="10">
        <v>3</v>
      </c>
      <c r="AB328" s="10" t="s">
        <v>1544</v>
      </c>
      <c r="AC328" s="10">
        <v>2</v>
      </c>
      <c r="AE328" s="10">
        <v>1</v>
      </c>
      <c r="AF328" s="10">
        <v>2</v>
      </c>
      <c r="AG328" s="10" t="s">
        <v>1545</v>
      </c>
      <c r="AH328" s="22">
        <v>2</v>
      </c>
      <c r="AI328" s="10" t="s">
        <v>1546</v>
      </c>
      <c r="AJ328" s="12">
        <v>2</v>
      </c>
      <c r="AK328" s="10" t="s">
        <v>1546</v>
      </c>
      <c r="AQ328" s="10">
        <v>2</v>
      </c>
      <c r="AS328" s="10">
        <v>2</v>
      </c>
      <c r="AT328" s="10">
        <v>1</v>
      </c>
      <c r="AU328" s="10" t="s">
        <v>1547</v>
      </c>
    </row>
    <row r="329" spans="1:46" s="10" customFormat="1" ht="54">
      <c r="A329" s="10">
        <v>332</v>
      </c>
      <c r="B329" s="21" t="s">
        <v>1447</v>
      </c>
      <c r="C329" s="21">
        <v>19</v>
      </c>
      <c r="D329" s="10" t="s">
        <v>1548</v>
      </c>
      <c r="E329" s="10" t="s">
        <v>733</v>
      </c>
      <c r="F329" s="10" t="s">
        <v>733</v>
      </c>
      <c r="I329" s="10">
        <v>60</v>
      </c>
      <c r="J329" s="10">
        <v>4</v>
      </c>
      <c r="K329" s="10">
        <v>2</v>
      </c>
      <c r="L329" s="23">
        <v>35</v>
      </c>
      <c r="M329" s="10">
        <f t="shared" si="15"/>
        <v>3</v>
      </c>
      <c r="N329" s="23">
        <v>1</v>
      </c>
      <c r="O329" s="10">
        <f t="shared" si="16"/>
        <v>2</v>
      </c>
      <c r="P329" s="23">
        <v>3</v>
      </c>
      <c r="Q329" s="23">
        <v>5</v>
      </c>
      <c r="R329" s="10">
        <f t="shared" si="17"/>
        <v>2</v>
      </c>
      <c r="T329" s="23">
        <v>2</v>
      </c>
      <c r="U329" s="23">
        <v>1</v>
      </c>
      <c r="V329" s="23">
        <v>1</v>
      </c>
      <c r="X329" s="10" t="s">
        <v>1549</v>
      </c>
      <c r="Y329" s="23">
        <v>3</v>
      </c>
      <c r="AB329" s="10" t="s">
        <v>1550</v>
      </c>
      <c r="AC329" s="10">
        <v>2</v>
      </c>
      <c r="AE329" s="10">
        <v>1</v>
      </c>
      <c r="AF329" s="10">
        <v>2</v>
      </c>
      <c r="AG329" s="10" t="s">
        <v>1551</v>
      </c>
      <c r="AH329" s="22">
        <v>3</v>
      </c>
      <c r="AI329" s="10" t="s">
        <v>1552</v>
      </c>
      <c r="AK329" s="10" t="s">
        <v>1552</v>
      </c>
      <c r="AL329" s="10">
        <v>2</v>
      </c>
      <c r="AP329" s="10" t="s">
        <v>1553</v>
      </c>
      <c r="AQ329" s="10">
        <v>3</v>
      </c>
      <c r="AS329" s="10">
        <v>1</v>
      </c>
      <c r="AT329" s="10">
        <v>1</v>
      </c>
    </row>
    <row r="330" spans="1:46" s="10" customFormat="1" ht="13.5">
      <c r="A330" s="10">
        <v>333</v>
      </c>
      <c r="B330" s="21" t="s">
        <v>1447</v>
      </c>
      <c r="C330" s="21">
        <v>20</v>
      </c>
      <c r="D330" s="10" t="s">
        <v>1554</v>
      </c>
      <c r="E330" s="10" t="s">
        <v>36</v>
      </c>
      <c r="F330" s="10" t="s">
        <v>36</v>
      </c>
      <c r="I330" s="10">
        <v>62</v>
      </c>
      <c r="J330" s="10">
        <v>4</v>
      </c>
      <c r="K330" s="10">
        <v>1</v>
      </c>
      <c r="L330" s="23">
        <v>35</v>
      </c>
      <c r="M330" s="10">
        <f t="shared" si="15"/>
        <v>3</v>
      </c>
      <c r="N330" s="23">
        <v>0.8</v>
      </c>
      <c r="O330" s="10">
        <f t="shared" si="16"/>
        <v>1</v>
      </c>
      <c r="P330" s="23">
        <v>2</v>
      </c>
      <c r="Q330" s="23">
        <v>4.5</v>
      </c>
      <c r="R330" s="10">
        <f t="shared" si="17"/>
        <v>1</v>
      </c>
      <c r="S330" s="23">
        <v>2</v>
      </c>
      <c r="T330" s="23">
        <v>2</v>
      </c>
      <c r="U330" s="23">
        <v>1</v>
      </c>
      <c r="V330" s="23">
        <v>1</v>
      </c>
      <c r="X330" s="10" t="s">
        <v>76</v>
      </c>
      <c r="Y330" s="23">
        <v>1</v>
      </c>
      <c r="AA330" s="10">
        <v>1</v>
      </c>
      <c r="AB330" s="10" t="s">
        <v>576</v>
      </c>
      <c r="AC330" s="10">
        <v>2</v>
      </c>
      <c r="AE330" s="10">
        <v>1</v>
      </c>
      <c r="AF330" s="10">
        <v>2</v>
      </c>
      <c r="AH330" s="22">
        <v>3</v>
      </c>
      <c r="AJ330" s="12">
        <v>1</v>
      </c>
      <c r="AL330" s="10">
        <v>1</v>
      </c>
      <c r="AO330" s="10" t="s">
        <v>1555</v>
      </c>
      <c r="AP330" s="10" t="s">
        <v>1556</v>
      </c>
      <c r="AQ330" s="10">
        <v>3</v>
      </c>
      <c r="AS330" s="10">
        <v>1</v>
      </c>
      <c r="AT330" s="10">
        <v>1</v>
      </c>
    </row>
    <row r="331" spans="1:46" s="10" customFormat="1" ht="27">
      <c r="A331" s="10">
        <v>334</v>
      </c>
      <c r="B331" s="21" t="s">
        <v>1447</v>
      </c>
      <c r="C331" s="21">
        <v>21</v>
      </c>
      <c r="D331" s="10" t="s">
        <v>1557</v>
      </c>
      <c r="E331" s="10" t="s">
        <v>733</v>
      </c>
      <c r="F331" s="10" t="s">
        <v>733</v>
      </c>
      <c r="I331" s="10">
        <v>42</v>
      </c>
      <c r="J331" s="10">
        <v>2</v>
      </c>
      <c r="K331" s="10">
        <v>1</v>
      </c>
      <c r="L331" s="23">
        <v>35</v>
      </c>
      <c r="M331" s="10">
        <f t="shared" si="15"/>
        <v>3</v>
      </c>
      <c r="N331" s="23">
        <v>1</v>
      </c>
      <c r="O331" s="10">
        <f t="shared" si="16"/>
        <v>2</v>
      </c>
      <c r="P331" s="23">
        <v>3</v>
      </c>
      <c r="Q331" s="23">
        <v>5</v>
      </c>
      <c r="R331" s="10">
        <f t="shared" si="17"/>
        <v>2</v>
      </c>
      <c r="S331" s="23">
        <v>2</v>
      </c>
      <c r="T331" s="23">
        <v>2</v>
      </c>
      <c r="U331" s="23">
        <v>2</v>
      </c>
      <c r="V331" s="23">
        <v>1</v>
      </c>
      <c r="X331" s="10" t="s">
        <v>1558</v>
      </c>
      <c r="Y331" s="23">
        <v>2</v>
      </c>
      <c r="Z331" s="10" t="s">
        <v>1559</v>
      </c>
      <c r="AA331" s="10">
        <v>1</v>
      </c>
      <c r="AB331" s="10" t="s">
        <v>1560</v>
      </c>
      <c r="AC331" s="10">
        <v>2</v>
      </c>
      <c r="AE331" s="10">
        <v>1</v>
      </c>
      <c r="AF331" s="10">
        <v>1</v>
      </c>
      <c r="AH331" s="22">
        <v>1</v>
      </c>
      <c r="AJ331" s="12">
        <v>1</v>
      </c>
      <c r="AL331" s="10">
        <v>1</v>
      </c>
      <c r="AO331" s="10" t="s">
        <v>1692</v>
      </c>
      <c r="AP331" s="10" t="s">
        <v>125</v>
      </c>
      <c r="AQ331" s="10">
        <v>2</v>
      </c>
      <c r="AS331" s="10">
        <v>1</v>
      </c>
      <c r="AT331" s="10">
        <v>1</v>
      </c>
    </row>
    <row r="332" spans="1:46" s="10" customFormat="1" ht="27">
      <c r="A332" s="10">
        <v>335</v>
      </c>
      <c r="B332" s="21" t="s">
        <v>1447</v>
      </c>
      <c r="C332" s="21">
        <v>22</v>
      </c>
      <c r="D332" s="10" t="s">
        <v>1534</v>
      </c>
      <c r="E332" s="10" t="s">
        <v>743</v>
      </c>
      <c r="F332" s="10" t="s">
        <v>743</v>
      </c>
      <c r="I332" s="10">
        <v>53</v>
      </c>
      <c r="J332" s="10">
        <v>3</v>
      </c>
      <c r="K332" s="10">
        <v>1</v>
      </c>
      <c r="L332" s="23">
        <v>35</v>
      </c>
      <c r="M332" s="10">
        <f t="shared" si="15"/>
        <v>3</v>
      </c>
      <c r="N332" s="23">
        <v>1</v>
      </c>
      <c r="O332" s="10">
        <f t="shared" si="16"/>
        <v>2</v>
      </c>
      <c r="P332" s="23">
        <v>1</v>
      </c>
      <c r="Q332" s="23">
        <v>2</v>
      </c>
      <c r="R332" s="10">
        <f t="shared" si="17"/>
        <v>1</v>
      </c>
      <c r="S332" s="23">
        <v>2</v>
      </c>
      <c r="T332" s="23">
        <v>3</v>
      </c>
      <c r="U332" s="23">
        <v>1</v>
      </c>
      <c r="V332" s="23">
        <v>1</v>
      </c>
      <c r="X332" s="10" t="s">
        <v>1561</v>
      </c>
      <c r="Y332" s="23">
        <v>3</v>
      </c>
      <c r="AA332" s="10">
        <v>1</v>
      </c>
      <c r="AB332" s="10" t="s">
        <v>1562</v>
      </c>
      <c r="AC332" s="10">
        <v>2</v>
      </c>
      <c r="AE332" s="10">
        <v>1</v>
      </c>
      <c r="AF332" s="10">
        <v>2</v>
      </c>
      <c r="AH332" s="22">
        <v>3</v>
      </c>
      <c r="AJ332" s="12">
        <v>2</v>
      </c>
      <c r="AL332" s="10">
        <v>2</v>
      </c>
      <c r="AO332" s="10" t="s">
        <v>1563</v>
      </c>
      <c r="AQ332" s="10">
        <v>2</v>
      </c>
      <c r="AS332" s="10">
        <v>1</v>
      </c>
      <c r="AT332" s="10">
        <v>1</v>
      </c>
    </row>
    <row r="333" spans="1:46" s="10" customFormat="1" ht="40.5">
      <c r="A333" s="10">
        <v>336</v>
      </c>
      <c r="B333" s="21" t="s">
        <v>1447</v>
      </c>
      <c r="C333" s="21">
        <v>23</v>
      </c>
      <c r="E333" s="10" t="s">
        <v>733</v>
      </c>
      <c r="F333" s="10" t="s">
        <v>733</v>
      </c>
      <c r="I333" s="10">
        <v>46</v>
      </c>
      <c r="J333" s="10">
        <v>2</v>
      </c>
      <c r="K333" s="10">
        <v>2</v>
      </c>
      <c r="L333" s="23">
        <v>35</v>
      </c>
      <c r="M333" s="10">
        <f t="shared" si="15"/>
        <v>3</v>
      </c>
      <c r="N333" s="10">
        <f>50/60</f>
        <v>0.8333333333333334</v>
      </c>
      <c r="O333" s="10">
        <f t="shared" si="16"/>
        <v>1</v>
      </c>
      <c r="P333" s="23">
        <v>3</v>
      </c>
      <c r="Q333" s="23">
        <v>5.5</v>
      </c>
      <c r="R333" s="10">
        <f t="shared" si="17"/>
        <v>2</v>
      </c>
      <c r="S333" s="23">
        <v>2</v>
      </c>
      <c r="T333" s="23">
        <v>2</v>
      </c>
      <c r="U333" s="23">
        <v>1</v>
      </c>
      <c r="V333" s="23">
        <v>1</v>
      </c>
      <c r="X333" s="10" t="s">
        <v>1564</v>
      </c>
      <c r="Y333" s="23">
        <v>1</v>
      </c>
      <c r="AA333" s="10">
        <v>1</v>
      </c>
      <c r="AB333" s="10" t="s">
        <v>1565</v>
      </c>
      <c r="AC333" s="10">
        <v>3</v>
      </c>
      <c r="AD333" s="10" t="s">
        <v>1566</v>
      </c>
      <c r="AE333" s="10">
        <v>1</v>
      </c>
      <c r="AF333" s="10">
        <v>2</v>
      </c>
      <c r="AG333" s="10" t="s">
        <v>1567</v>
      </c>
      <c r="AH333" s="22">
        <v>1</v>
      </c>
      <c r="AI333" s="10" t="s">
        <v>1568</v>
      </c>
      <c r="AK333" s="10" t="s">
        <v>1569</v>
      </c>
      <c r="AN333" s="10" t="s">
        <v>1570</v>
      </c>
      <c r="AO333" s="10" t="s">
        <v>1571</v>
      </c>
      <c r="AP333" s="10" t="s">
        <v>1572</v>
      </c>
      <c r="AQ333" s="10">
        <v>2</v>
      </c>
      <c r="AS333" s="10">
        <v>1</v>
      </c>
      <c r="AT333" s="10">
        <v>1</v>
      </c>
    </row>
    <row r="334" spans="1:48" s="10" customFormat="1" ht="54">
      <c r="A334" s="10">
        <v>337</v>
      </c>
      <c r="B334" s="21" t="s">
        <v>1447</v>
      </c>
      <c r="C334" s="21">
        <v>24</v>
      </c>
      <c r="D334" s="10" t="s">
        <v>1573</v>
      </c>
      <c r="E334" s="10" t="s">
        <v>743</v>
      </c>
      <c r="F334" s="10" t="s">
        <v>743</v>
      </c>
      <c r="I334" s="10">
        <v>50</v>
      </c>
      <c r="J334" s="10">
        <v>3</v>
      </c>
      <c r="K334" s="10">
        <v>2</v>
      </c>
      <c r="L334" s="23">
        <v>35</v>
      </c>
      <c r="M334" s="10">
        <f t="shared" si="15"/>
        <v>3</v>
      </c>
      <c r="N334" s="23">
        <v>1</v>
      </c>
      <c r="O334" s="10">
        <f t="shared" si="16"/>
        <v>2</v>
      </c>
      <c r="P334" s="23">
        <v>2</v>
      </c>
      <c r="Q334" s="23">
        <v>4</v>
      </c>
      <c r="R334" s="10">
        <f t="shared" si="17"/>
        <v>1</v>
      </c>
      <c r="S334" s="23">
        <v>2</v>
      </c>
      <c r="T334" s="23">
        <v>2</v>
      </c>
      <c r="U334" s="23">
        <v>2</v>
      </c>
      <c r="V334" s="23">
        <v>1</v>
      </c>
      <c r="X334" s="10" t="s">
        <v>1574</v>
      </c>
      <c r="Y334" s="23">
        <v>1</v>
      </c>
      <c r="Z334" s="10" t="s">
        <v>1575</v>
      </c>
      <c r="AA334" s="10">
        <v>1</v>
      </c>
      <c r="AB334" s="10" t="s">
        <v>1576</v>
      </c>
      <c r="AC334" s="10">
        <v>2</v>
      </c>
      <c r="AE334" s="10">
        <v>1</v>
      </c>
      <c r="AF334" s="10">
        <v>2</v>
      </c>
      <c r="AG334" s="10" t="s">
        <v>1577</v>
      </c>
      <c r="AH334" s="22">
        <v>3</v>
      </c>
      <c r="AI334" s="10" t="s">
        <v>1578</v>
      </c>
      <c r="AJ334" s="12">
        <v>2</v>
      </c>
      <c r="AK334" s="10" t="s">
        <v>356</v>
      </c>
      <c r="AL334" s="10">
        <v>2</v>
      </c>
      <c r="AN334" s="10" t="s">
        <v>1579</v>
      </c>
      <c r="AO334" s="10" t="s">
        <v>1580</v>
      </c>
      <c r="AP334" s="10" t="s">
        <v>1581</v>
      </c>
      <c r="AQ334" s="10">
        <v>2</v>
      </c>
      <c r="AR334" s="10" t="s">
        <v>1582</v>
      </c>
      <c r="AS334" s="10">
        <v>1</v>
      </c>
      <c r="AT334" s="10">
        <v>1</v>
      </c>
      <c r="AU334" s="10" t="s">
        <v>1583</v>
      </c>
      <c r="AV334" s="10" t="s">
        <v>1584</v>
      </c>
    </row>
    <row r="335" spans="1:46" s="10" customFormat="1" ht="13.5">
      <c r="A335" s="10">
        <v>338</v>
      </c>
      <c r="B335" s="21" t="s">
        <v>1447</v>
      </c>
      <c r="C335" s="21">
        <v>25</v>
      </c>
      <c r="D335" s="10" t="s">
        <v>1585</v>
      </c>
      <c r="E335" s="10" t="s">
        <v>733</v>
      </c>
      <c r="F335" s="10" t="s">
        <v>733</v>
      </c>
      <c r="I335" s="10">
        <v>74</v>
      </c>
      <c r="J335" s="10">
        <v>5</v>
      </c>
      <c r="K335" s="10">
        <v>1</v>
      </c>
      <c r="L335" s="23">
        <v>35</v>
      </c>
      <c r="M335" s="10">
        <f t="shared" si="15"/>
        <v>3</v>
      </c>
      <c r="N335" s="23">
        <v>1</v>
      </c>
      <c r="O335" s="10">
        <f t="shared" si="16"/>
        <v>2</v>
      </c>
      <c r="P335" s="23">
        <v>3</v>
      </c>
      <c r="Q335" s="23">
        <v>5</v>
      </c>
      <c r="R335" s="10">
        <f t="shared" si="17"/>
        <v>2</v>
      </c>
      <c r="S335" s="23">
        <v>2</v>
      </c>
      <c r="T335" s="23">
        <v>2</v>
      </c>
      <c r="U335" s="23">
        <v>2</v>
      </c>
      <c r="V335" s="23">
        <v>1</v>
      </c>
      <c r="Y335" s="23">
        <v>3</v>
      </c>
      <c r="AA335" s="10">
        <v>3</v>
      </c>
      <c r="AC335" s="10">
        <v>3</v>
      </c>
      <c r="AE335" s="10">
        <v>2</v>
      </c>
      <c r="AF335" s="10">
        <v>2</v>
      </c>
      <c r="AH335" s="22">
        <v>3</v>
      </c>
      <c r="AJ335" s="12">
        <v>2</v>
      </c>
      <c r="AL335" s="10">
        <v>1</v>
      </c>
      <c r="AQ335" s="10">
        <v>1</v>
      </c>
      <c r="AS335" s="10">
        <v>1</v>
      </c>
      <c r="AT335" s="10">
        <v>1</v>
      </c>
    </row>
    <row r="336" spans="1:46" s="10" customFormat="1" ht="27">
      <c r="A336" s="10">
        <v>339</v>
      </c>
      <c r="B336" s="21" t="s">
        <v>1447</v>
      </c>
      <c r="C336" s="21">
        <v>26</v>
      </c>
      <c r="E336" s="10" t="s">
        <v>733</v>
      </c>
      <c r="F336" s="10" t="s">
        <v>733</v>
      </c>
      <c r="I336" s="10">
        <v>54</v>
      </c>
      <c r="J336" s="10">
        <v>3</v>
      </c>
      <c r="K336" s="10">
        <v>2</v>
      </c>
      <c r="L336" s="23">
        <v>35</v>
      </c>
      <c r="M336" s="10">
        <f t="shared" si="15"/>
        <v>3</v>
      </c>
      <c r="N336" s="23">
        <v>1</v>
      </c>
      <c r="O336" s="10">
        <f t="shared" si="16"/>
        <v>2</v>
      </c>
      <c r="P336" s="23">
        <v>2</v>
      </c>
      <c r="Q336" s="23">
        <v>5</v>
      </c>
      <c r="R336" s="10">
        <f t="shared" si="17"/>
        <v>2</v>
      </c>
      <c r="S336" s="23">
        <v>1</v>
      </c>
      <c r="T336" s="23">
        <v>2</v>
      </c>
      <c r="U336" s="23">
        <v>1</v>
      </c>
      <c r="V336" s="23">
        <v>1</v>
      </c>
      <c r="X336" s="10" t="s">
        <v>1586</v>
      </c>
      <c r="AA336" s="10">
        <v>1</v>
      </c>
      <c r="AB336" s="10" t="s">
        <v>1587</v>
      </c>
      <c r="AC336" s="10">
        <v>2</v>
      </c>
      <c r="AF336" s="10">
        <v>2</v>
      </c>
      <c r="AH336" s="22">
        <v>2</v>
      </c>
      <c r="AJ336" s="12">
        <v>1</v>
      </c>
      <c r="AP336" s="10" t="s">
        <v>1588</v>
      </c>
      <c r="AQ336" s="10">
        <v>2</v>
      </c>
      <c r="AS336" s="10">
        <v>2</v>
      </c>
      <c r="AT336" s="10">
        <v>1</v>
      </c>
    </row>
    <row r="337" spans="1:48" s="10" customFormat="1" ht="27">
      <c r="A337" s="10">
        <v>340</v>
      </c>
      <c r="B337" s="21" t="s">
        <v>1447</v>
      </c>
      <c r="C337" s="21">
        <v>27</v>
      </c>
      <c r="D337" s="10" t="s">
        <v>1589</v>
      </c>
      <c r="E337" s="10" t="s">
        <v>733</v>
      </c>
      <c r="F337" s="10" t="s">
        <v>733</v>
      </c>
      <c r="I337" s="10">
        <v>54</v>
      </c>
      <c r="J337" s="10">
        <v>3</v>
      </c>
      <c r="K337" s="10">
        <v>1</v>
      </c>
      <c r="L337" s="23">
        <v>35</v>
      </c>
      <c r="M337" s="10">
        <f t="shared" si="15"/>
        <v>3</v>
      </c>
      <c r="N337" s="23">
        <v>1</v>
      </c>
      <c r="O337" s="10">
        <f t="shared" si="16"/>
        <v>2</v>
      </c>
      <c r="P337" s="23">
        <v>3</v>
      </c>
      <c r="Q337" s="23">
        <v>5</v>
      </c>
      <c r="R337" s="10">
        <f t="shared" si="17"/>
        <v>2</v>
      </c>
      <c r="S337" s="23">
        <v>3</v>
      </c>
      <c r="T337" s="23">
        <v>3</v>
      </c>
      <c r="U337" s="23">
        <v>2</v>
      </c>
      <c r="V337" s="23">
        <v>1</v>
      </c>
      <c r="X337" s="10" t="s">
        <v>1590</v>
      </c>
      <c r="Y337" s="10">
        <v>1</v>
      </c>
      <c r="AA337" s="10">
        <v>1</v>
      </c>
      <c r="AB337" s="10" t="s">
        <v>1591</v>
      </c>
      <c r="AC337" s="10">
        <v>2</v>
      </c>
      <c r="AE337" s="10">
        <v>1</v>
      </c>
      <c r="AF337" s="10">
        <v>1</v>
      </c>
      <c r="AG337" s="10" t="s">
        <v>1592</v>
      </c>
      <c r="AH337" s="22">
        <v>2</v>
      </c>
      <c r="AI337" s="10" t="s">
        <v>1593</v>
      </c>
      <c r="AJ337" s="12">
        <v>2</v>
      </c>
      <c r="AL337" s="10">
        <v>1</v>
      </c>
      <c r="AM337" s="12">
        <v>1</v>
      </c>
      <c r="AO337" s="10" t="s">
        <v>1693</v>
      </c>
      <c r="AP337" s="10" t="s">
        <v>125</v>
      </c>
      <c r="AQ337" s="10">
        <v>2</v>
      </c>
      <c r="AS337" s="10">
        <v>1</v>
      </c>
      <c r="AT337" s="10">
        <v>1</v>
      </c>
      <c r="AV337" s="10" t="s">
        <v>1594</v>
      </c>
    </row>
    <row r="338" spans="1:48" s="10" customFormat="1" ht="40.5">
      <c r="A338" s="10">
        <v>341</v>
      </c>
      <c r="B338" s="21" t="s">
        <v>1447</v>
      </c>
      <c r="C338" s="21">
        <v>28</v>
      </c>
      <c r="D338" s="10" t="s">
        <v>1595</v>
      </c>
      <c r="E338" s="10" t="s">
        <v>1596</v>
      </c>
      <c r="F338" s="10" t="s">
        <v>1596</v>
      </c>
      <c r="I338" s="10">
        <v>56</v>
      </c>
      <c r="J338" s="10">
        <v>3</v>
      </c>
      <c r="K338" s="10">
        <v>1</v>
      </c>
      <c r="L338" s="23">
        <v>35</v>
      </c>
      <c r="M338" s="10">
        <f t="shared" si="15"/>
        <v>3</v>
      </c>
      <c r="N338" s="23">
        <v>1</v>
      </c>
      <c r="O338" s="10">
        <f t="shared" si="16"/>
        <v>2</v>
      </c>
      <c r="P338" s="23">
        <v>6</v>
      </c>
      <c r="Q338" s="23">
        <v>10</v>
      </c>
      <c r="R338" s="10">
        <f t="shared" si="17"/>
        <v>3</v>
      </c>
      <c r="S338" s="23">
        <v>3</v>
      </c>
      <c r="T338" s="23">
        <v>3</v>
      </c>
      <c r="U338" s="23">
        <v>2</v>
      </c>
      <c r="V338" s="23">
        <v>1</v>
      </c>
      <c r="X338" s="10" t="s">
        <v>1597</v>
      </c>
      <c r="Y338" s="10">
        <v>1</v>
      </c>
      <c r="AA338" s="10">
        <v>1</v>
      </c>
      <c r="AB338" s="10" t="s">
        <v>1598</v>
      </c>
      <c r="AC338" s="10">
        <v>2</v>
      </c>
      <c r="AE338" s="10">
        <v>1</v>
      </c>
      <c r="AF338" s="10">
        <v>2</v>
      </c>
      <c r="AH338" s="22">
        <v>2</v>
      </c>
      <c r="AI338" s="10" t="s">
        <v>1599</v>
      </c>
      <c r="AJ338" s="12">
        <v>2</v>
      </c>
      <c r="AL338" s="10">
        <v>2</v>
      </c>
      <c r="AO338" s="10" t="s">
        <v>1694</v>
      </c>
      <c r="AP338" s="10" t="s">
        <v>1600</v>
      </c>
      <c r="AQ338" s="10">
        <v>1</v>
      </c>
      <c r="AS338" s="10">
        <v>1</v>
      </c>
      <c r="AT338" s="10">
        <v>1</v>
      </c>
      <c r="AV338" s="10" t="s">
        <v>1601</v>
      </c>
    </row>
    <row r="339" spans="1:46" s="10" customFormat="1" ht="40.5">
      <c r="A339" s="10">
        <v>342</v>
      </c>
      <c r="B339" s="21" t="s">
        <v>1447</v>
      </c>
      <c r="C339" s="21">
        <v>29</v>
      </c>
      <c r="D339" s="10" t="s">
        <v>1602</v>
      </c>
      <c r="E339" s="10" t="s">
        <v>783</v>
      </c>
      <c r="F339" s="10" t="s">
        <v>783</v>
      </c>
      <c r="I339" s="10">
        <v>58</v>
      </c>
      <c r="J339" s="10">
        <v>3</v>
      </c>
      <c r="K339" s="10">
        <v>2</v>
      </c>
      <c r="L339" s="23">
        <v>35</v>
      </c>
      <c r="M339" s="10">
        <f t="shared" si="15"/>
        <v>3</v>
      </c>
      <c r="N339" s="23">
        <v>1</v>
      </c>
      <c r="O339" s="10">
        <f t="shared" si="16"/>
        <v>2</v>
      </c>
      <c r="P339" s="23">
        <v>5</v>
      </c>
      <c r="Q339" s="23">
        <v>5.5</v>
      </c>
      <c r="R339" s="10">
        <f t="shared" si="17"/>
        <v>2</v>
      </c>
      <c r="S339" s="23">
        <v>2</v>
      </c>
      <c r="T339" s="23">
        <v>3</v>
      </c>
      <c r="U339" s="23">
        <v>2</v>
      </c>
      <c r="V339" s="23">
        <v>1</v>
      </c>
      <c r="X339" s="10" t="s">
        <v>1603</v>
      </c>
      <c r="Y339" s="10">
        <v>1</v>
      </c>
      <c r="AA339" s="10">
        <v>1</v>
      </c>
      <c r="AB339" s="10" t="s">
        <v>1604</v>
      </c>
      <c r="AC339" s="10">
        <v>2</v>
      </c>
      <c r="AE339" s="10">
        <v>1</v>
      </c>
      <c r="AF339" s="10">
        <v>2</v>
      </c>
      <c r="AG339" s="10" t="s">
        <v>1605</v>
      </c>
      <c r="AH339" s="22">
        <v>3</v>
      </c>
      <c r="AJ339" s="12">
        <v>2</v>
      </c>
      <c r="AL339" s="10">
        <v>2</v>
      </c>
      <c r="AO339" s="10" t="s">
        <v>210</v>
      </c>
      <c r="AP339" s="10" t="s">
        <v>1670</v>
      </c>
      <c r="AQ339" s="10">
        <v>2</v>
      </c>
      <c r="AR339" s="10" t="s">
        <v>1606</v>
      </c>
      <c r="AS339" s="10">
        <v>1</v>
      </c>
      <c r="AT339" s="10">
        <v>1</v>
      </c>
    </row>
    <row r="340" spans="1:48" s="10" customFormat="1" ht="13.5">
      <c r="A340" s="10">
        <v>343</v>
      </c>
      <c r="B340" s="21" t="s">
        <v>1447</v>
      </c>
      <c r="C340" s="21">
        <v>30</v>
      </c>
      <c r="D340" s="10" t="s">
        <v>1519</v>
      </c>
      <c r="E340" s="10" t="s">
        <v>1607</v>
      </c>
      <c r="F340" s="10" t="s">
        <v>994</v>
      </c>
      <c r="G340" s="10" t="s">
        <v>832</v>
      </c>
      <c r="K340" s="10">
        <v>1</v>
      </c>
      <c r="L340" s="23">
        <v>35</v>
      </c>
      <c r="M340" s="10">
        <f t="shared" si="15"/>
        <v>3</v>
      </c>
      <c r="N340" s="23">
        <v>1</v>
      </c>
      <c r="O340" s="10">
        <f t="shared" si="16"/>
        <v>2</v>
      </c>
      <c r="P340" s="23">
        <v>3</v>
      </c>
      <c r="Q340" s="23">
        <v>5</v>
      </c>
      <c r="R340" s="10">
        <f t="shared" si="17"/>
        <v>2</v>
      </c>
      <c r="S340" s="23">
        <v>3</v>
      </c>
      <c r="T340" s="23">
        <v>2</v>
      </c>
      <c r="U340" s="23">
        <v>2</v>
      </c>
      <c r="V340" s="23">
        <v>1</v>
      </c>
      <c r="Y340" s="10">
        <v>1</v>
      </c>
      <c r="AA340" s="10">
        <v>2</v>
      </c>
      <c r="AC340" s="10">
        <v>2</v>
      </c>
      <c r="AE340" s="10">
        <v>3</v>
      </c>
      <c r="AF340" s="10">
        <v>2</v>
      </c>
      <c r="AH340" s="22">
        <v>3</v>
      </c>
      <c r="AJ340" s="12">
        <v>1</v>
      </c>
      <c r="AL340" s="10">
        <v>2</v>
      </c>
      <c r="AO340" s="10" t="s">
        <v>1695</v>
      </c>
      <c r="AP340" s="10" t="s">
        <v>1608</v>
      </c>
      <c r="AQ340" s="10">
        <v>2</v>
      </c>
      <c r="AS340" s="10">
        <v>2</v>
      </c>
      <c r="AT340" s="10">
        <v>1</v>
      </c>
      <c r="AV340" s="10" t="s">
        <v>1609</v>
      </c>
    </row>
    <row r="341" spans="1:46" s="10" customFormat="1" ht="13.5">
      <c r="A341" s="10">
        <v>344</v>
      </c>
      <c r="B341" s="21" t="s">
        <v>1447</v>
      </c>
      <c r="C341" s="21">
        <v>31</v>
      </c>
      <c r="D341" s="10" t="s">
        <v>1610</v>
      </c>
      <c r="E341" s="10" t="s">
        <v>733</v>
      </c>
      <c r="F341" s="10" t="s">
        <v>733</v>
      </c>
      <c r="I341" s="10">
        <v>47</v>
      </c>
      <c r="J341" s="10">
        <v>2</v>
      </c>
      <c r="K341" s="10">
        <v>1</v>
      </c>
      <c r="L341" s="23">
        <v>35</v>
      </c>
      <c r="M341" s="10">
        <f t="shared" si="15"/>
        <v>3</v>
      </c>
      <c r="N341" s="23">
        <v>1.5</v>
      </c>
      <c r="O341" s="10">
        <f t="shared" si="16"/>
        <v>3</v>
      </c>
      <c r="P341" s="23">
        <v>5</v>
      </c>
      <c r="Q341" s="23">
        <v>7.5</v>
      </c>
      <c r="R341" s="10">
        <f t="shared" si="17"/>
        <v>2</v>
      </c>
      <c r="S341" s="23">
        <v>2</v>
      </c>
      <c r="T341" s="23">
        <v>2</v>
      </c>
      <c r="U341" s="23">
        <v>2</v>
      </c>
      <c r="V341" s="23">
        <v>1</v>
      </c>
      <c r="Y341" s="10">
        <v>3</v>
      </c>
      <c r="AA341" s="10">
        <v>3</v>
      </c>
      <c r="AC341" s="10">
        <v>3</v>
      </c>
      <c r="AE341" s="10">
        <v>3</v>
      </c>
      <c r="AF341" s="10">
        <v>2</v>
      </c>
      <c r="AH341" s="22">
        <v>3</v>
      </c>
      <c r="AJ341" s="12">
        <v>1</v>
      </c>
      <c r="AM341" s="10">
        <v>3</v>
      </c>
      <c r="AQ341" s="10">
        <v>2</v>
      </c>
      <c r="AS341" s="10">
        <v>4</v>
      </c>
      <c r="AT341" s="10">
        <v>1</v>
      </c>
    </row>
    <row r="342" spans="1:46" s="10" customFormat="1" ht="13.5">
      <c r="A342" s="10">
        <v>345</v>
      </c>
      <c r="B342" s="21" t="s">
        <v>1447</v>
      </c>
      <c r="C342" s="21">
        <v>32</v>
      </c>
      <c r="E342" s="10" t="s">
        <v>771</v>
      </c>
      <c r="F342" s="10" t="s">
        <v>771</v>
      </c>
      <c r="I342" s="10">
        <v>59</v>
      </c>
      <c r="J342" s="10">
        <v>3</v>
      </c>
      <c r="K342" s="10">
        <v>1</v>
      </c>
      <c r="L342" s="23">
        <v>35</v>
      </c>
      <c r="M342" s="10">
        <f t="shared" si="15"/>
        <v>3</v>
      </c>
      <c r="N342" s="23">
        <v>1</v>
      </c>
      <c r="O342" s="10">
        <f t="shared" si="16"/>
        <v>2</v>
      </c>
      <c r="P342" s="23">
        <v>1</v>
      </c>
      <c r="Q342" s="23">
        <v>2.5</v>
      </c>
      <c r="R342" s="10">
        <f t="shared" si="17"/>
        <v>1</v>
      </c>
      <c r="S342" s="23">
        <v>2</v>
      </c>
      <c r="T342" s="23">
        <v>2</v>
      </c>
      <c r="U342" s="23">
        <v>1</v>
      </c>
      <c r="V342" s="23">
        <v>1</v>
      </c>
      <c r="Y342" s="10">
        <v>3</v>
      </c>
      <c r="AA342" s="10">
        <v>3</v>
      </c>
      <c r="AC342" s="10">
        <v>2</v>
      </c>
      <c r="AE342" s="10">
        <v>1</v>
      </c>
      <c r="AF342" s="10">
        <v>2</v>
      </c>
      <c r="AH342" s="22">
        <v>2</v>
      </c>
      <c r="AJ342" s="12">
        <v>2</v>
      </c>
      <c r="AL342" s="10">
        <v>2</v>
      </c>
      <c r="AQ342" s="10">
        <v>1</v>
      </c>
      <c r="AS342" s="10">
        <v>2</v>
      </c>
      <c r="AT342" s="10">
        <v>1</v>
      </c>
    </row>
    <row r="343" spans="1:48" s="10" customFormat="1" ht="27">
      <c r="A343" s="10">
        <v>346</v>
      </c>
      <c r="B343" s="21" t="s">
        <v>1447</v>
      </c>
      <c r="C343" s="21">
        <v>33</v>
      </c>
      <c r="E343" s="10" t="s">
        <v>783</v>
      </c>
      <c r="F343" s="10" t="s">
        <v>783</v>
      </c>
      <c r="I343" s="10">
        <v>49</v>
      </c>
      <c r="J343" s="10">
        <v>2</v>
      </c>
      <c r="K343" s="10">
        <v>1</v>
      </c>
      <c r="L343" s="23">
        <v>35</v>
      </c>
      <c r="M343" s="10">
        <f t="shared" si="15"/>
        <v>3</v>
      </c>
      <c r="N343" s="23">
        <v>0.75</v>
      </c>
      <c r="O343" s="10">
        <f t="shared" si="16"/>
        <v>1</v>
      </c>
      <c r="P343" s="23">
        <v>2</v>
      </c>
      <c r="Q343" s="23">
        <v>5</v>
      </c>
      <c r="R343" s="10">
        <f t="shared" si="17"/>
        <v>2</v>
      </c>
      <c r="S343" s="23">
        <v>3</v>
      </c>
      <c r="T343" s="23">
        <v>3</v>
      </c>
      <c r="U343" s="23">
        <v>1</v>
      </c>
      <c r="V343" s="23">
        <v>2</v>
      </c>
      <c r="W343" s="23">
        <v>19</v>
      </c>
      <c r="X343" s="10" t="s">
        <v>1611</v>
      </c>
      <c r="Y343" s="23">
        <v>3</v>
      </c>
      <c r="AA343" s="10">
        <v>1</v>
      </c>
      <c r="AB343" s="10" t="s">
        <v>1612</v>
      </c>
      <c r="AC343" s="10">
        <v>3</v>
      </c>
      <c r="AD343" s="10" t="s">
        <v>1613</v>
      </c>
      <c r="AE343" s="10">
        <v>1</v>
      </c>
      <c r="AF343" s="10">
        <v>2</v>
      </c>
      <c r="AG343" s="10" t="s">
        <v>1614</v>
      </c>
      <c r="AH343" s="22">
        <v>3</v>
      </c>
      <c r="AI343" s="10" t="s">
        <v>1615</v>
      </c>
      <c r="AJ343" s="12">
        <v>2</v>
      </c>
      <c r="AL343" s="10">
        <v>1</v>
      </c>
      <c r="AN343" s="10" t="s">
        <v>1616</v>
      </c>
      <c r="AO343" s="10" t="s">
        <v>79</v>
      </c>
      <c r="AP343" s="10" t="s">
        <v>125</v>
      </c>
      <c r="AQ343" s="10">
        <v>3</v>
      </c>
      <c r="AS343" s="10">
        <v>1</v>
      </c>
      <c r="AT343" s="10">
        <v>1</v>
      </c>
      <c r="AV343" s="10" t="s">
        <v>1617</v>
      </c>
    </row>
    <row r="344" spans="1:48" s="10" customFormat="1" ht="27">
      <c r="A344" s="10">
        <v>347</v>
      </c>
      <c r="B344" s="21" t="s">
        <v>1618</v>
      </c>
      <c r="C344" s="21">
        <v>1</v>
      </c>
      <c r="D344" s="10" t="s">
        <v>1619</v>
      </c>
      <c r="E344" s="10" t="s">
        <v>733</v>
      </c>
      <c r="F344" s="10" t="s">
        <v>733</v>
      </c>
      <c r="I344" s="10">
        <v>53</v>
      </c>
      <c r="J344" s="10">
        <v>3</v>
      </c>
      <c r="K344" s="10">
        <v>2</v>
      </c>
      <c r="L344" s="23">
        <v>35</v>
      </c>
      <c r="M344" s="10">
        <f t="shared" si="15"/>
        <v>3</v>
      </c>
      <c r="N344" s="23">
        <v>1</v>
      </c>
      <c r="O344" s="10">
        <f t="shared" si="16"/>
        <v>2</v>
      </c>
      <c r="P344" s="23">
        <v>2</v>
      </c>
      <c r="Q344" s="23">
        <v>4</v>
      </c>
      <c r="R344" s="10">
        <f t="shared" si="17"/>
        <v>1</v>
      </c>
      <c r="S344" s="23">
        <v>2</v>
      </c>
      <c r="T344" s="23">
        <v>3</v>
      </c>
      <c r="U344" s="23">
        <v>1</v>
      </c>
      <c r="V344" s="23">
        <v>1</v>
      </c>
      <c r="X344" s="10" t="s">
        <v>1620</v>
      </c>
      <c r="Y344" s="23">
        <v>3</v>
      </c>
      <c r="AA344" s="10">
        <v>3</v>
      </c>
      <c r="AB344" s="10" t="s">
        <v>1621</v>
      </c>
      <c r="AC344" s="10">
        <v>3</v>
      </c>
      <c r="AD344" s="10" t="s">
        <v>1622</v>
      </c>
      <c r="AE344" s="10">
        <v>3</v>
      </c>
      <c r="AF344" s="10">
        <v>2</v>
      </c>
      <c r="AH344" s="22">
        <v>3</v>
      </c>
      <c r="AJ344" s="12">
        <v>2</v>
      </c>
      <c r="AL344" s="10">
        <v>2</v>
      </c>
      <c r="AN344" s="10" t="s">
        <v>1623</v>
      </c>
      <c r="AQ344" s="10">
        <v>3</v>
      </c>
      <c r="AS344" s="10">
        <v>1</v>
      </c>
      <c r="AT344" s="10">
        <v>3</v>
      </c>
      <c r="AV344" s="10" t="s">
        <v>1624</v>
      </c>
    </row>
    <row r="345" spans="1:48" s="10" customFormat="1" ht="54">
      <c r="A345" s="10">
        <v>348</v>
      </c>
      <c r="B345" s="21" t="s">
        <v>1625</v>
      </c>
      <c r="C345" s="21">
        <v>2</v>
      </c>
      <c r="D345" s="10" t="s">
        <v>1696</v>
      </c>
      <c r="E345" s="10" t="s">
        <v>185</v>
      </c>
      <c r="F345" s="10" t="s">
        <v>185</v>
      </c>
      <c r="I345" s="10">
        <v>69</v>
      </c>
      <c r="J345" s="10">
        <v>4</v>
      </c>
      <c r="K345" s="10">
        <v>1</v>
      </c>
      <c r="L345" s="23">
        <v>50</v>
      </c>
      <c r="M345" s="10">
        <f t="shared" si="15"/>
        <v>4</v>
      </c>
      <c r="N345" s="23">
        <v>1.5</v>
      </c>
      <c r="O345" s="10">
        <f t="shared" si="16"/>
        <v>3</v>
      </c>
      <c r="Q345" s="23">
        <v>0</v>
      </c>
      <c r="R345" s="10">
        <f t="shared" si="17"/>
        <v>1</v>
      </c>
      <c r="S345" s="23">
        <v>2</v>
      </c>
      <c r="U345" s="23">
        <v>2</v>
      </c>
      <c r="V345" s="23">
        <v>1</v>
      </c>
      <c r="Z345" s="10" t="s">
        <v>1626</v>
      </c>
      <c r="AB345" s="10" t="s">
        <v>1627</v>
      </c>
      <c r="AC345" s="10">
        <v>1</v>
      </c>
      <c r="AE345" s="10">
        <v>1</v>
      </c>
      <c r="AF345" s="10">
        <v>2</v>
      </c>
      <c r="AG345" s="10" t="s">
        <v>1628</v>
      </c>
      <c r="AH345" s="22"/>
      <c r="AI345" s="10" t="s">
        <v>1629</v>
      </c>
      <c r="AK345" s="10" t="s">
        <v>1630</v>
      </c>
      <c r="AN345" s="10" t="s">
        <v>1631</v>
      </c>
      <c r="AU345" s="10" t="s">
        <v>1632</v>
      </c>
      <c r="AV345" s="10" t="s">
        <v>1633</v>
      </c>
    </row>
    <row r="346" spans="1:46" s="10" customFormat="1" ht="13.5">
      <c r="A346" s="10">
        <v>349</v>
      </c>
      <c r="B346" s="21" t="s">
        <v>1625</v>
      </c>
      <c r="C346" s="21">
        <v>3</v>
      </c>
      <c r="K346" s="10">
        <v>1</v>
      </c>
      <c r="L346" s="23">
        <v>35</v>
      </c>
      <c r="M346" s="10">
        <f t="shared" si="15"/>
        <v>3</v>
      </c>
      <c r="N346" s="23">
        <v>1.5</v>
      </c>
      <c r="O346" s="10">
        <f t="shared" si="16"/>
        <v>3</v>
      </c>
      <c r="P346" s="23">
        <v>3</v>
      </c>
      <c r="Q346" s="23">
        <v>6</v>
      </c>
      <c r="R346" s="10">
        <f t="shared" si="17"/>
        <v>2</v>
      </c>
      <c r="S346" s="23">
        <v>2</v>
      </c>
      <c r="T346" s="23">
        <v>3</v>
      </c>
      <c r="U346" s="23">
        <v>2</v>
      </c>
      <c r="V346" s="23">
        <v>1</v>
      </c>
      <c r="Y346" s="10">
        <v>3</v>
      </c>
      <c r="AA346" s="10">
        <v>3</v>
      </c>
      <c r="AC346" s="10">
        <v>2</v>
      </c>
      <c r="AE346" s="10">
        <v>3</v>
      </c>
      <c r="AF346" s="10">
        <v>2</v>
      </c>
      <c r="AH346" s="22">
        <v>3</v>
      </c>
      <c r="AJ346" s="12">
        <v>2</v>
      </c>
      <c r="AM346" s="10">
        <v>3</v>
      </c>
      <c r="AQ346" s="10">
        <v>2</v>
      </c>
      <c r="AS346" s="10">
        <v>1</v>
      </c>
      <c r="AT346" s="10">
        <v>3</v>
      </c>
    </row>
    <row r="347" spans="1:46" s="10" customFormat="1" ht="27">
      <c r="A347" s="10">
        <v>350</v>
      </c>
      <c r="B347" s="21" t="s">
        <v>1625</v>
      </c>
      <c r="C347" s="21">
        <v>4</v>
      </c>
      <c r="E347" s="10" t="s">
        <v>518</v>
      </c>
      <c r="F347" s="10" t="s">
        <v>518</v>
      </c>
      <c r="I347" s="10">
        <v>39</v>
      </c>
      <c r="J347" s="10">
        <v>1</v>
      </c>
      <c r="K347" s="10">
        <v>1</v>
      </c>
      <c r="L347" s="23">
        <v>55</v>
      </c>
      <c r="M347" s="10">
        <f t="shared" si="15"/>
        <v>4</v>
      </c>
      <c r="N347" s="23">
        <v>1.7</v>
      </c>
      <c r="O347" s="10">
        <f t="shared" si="16"/>
        <v>3</v>
      </c>
      <c r="P347" s="23">
        <v>3</v>
      </c>
      <c r="Q347" s="23">
        <v>4</v>
      </c>
      <c r="R347" s="10">
        <f t="shared" si="17"/>
        <v>1</v>
      </c>
      <c r="S347" s="23">
        <v>2</v>
      </c>
      <c r="T347" s="23">
        <v>4</v>
      </c>
      <c r="U347" s="23">
        <v>2</v>
      </c>
      <c r="V347" s="23">
        <v>1</v>
      </c>
      <c r="X347" s="10" t="s">
        <v>1634</v>
      </c>
      <c r="Y347" s="10">
        <v>3</v>
      </c>
      <c r="AA347" s="10">
        <v>2</v>
      </c>
      <c r="AC347" s="10">
        <v>2</v>
      </c>
      <c r="AE347" s="10">
        <v>3</v>
      </c>
      <c r="AF347" s="10">
        <v>2</v>
      </c>
      <c r="AH347" s="22">
        <v>2</v>
      </c>
      <c r="AJ347" s="12">
        <v>2</v>
      </c>
      <c r="AK347" s="10" t="s">
        <v>1635</v>
      </c>
      <c r="AL347" s="10">
        <v>2</v>
      </c>
      <c r="AM347" s="12">
        <v>3</v>
      </c>
      <c r="AQ347" s="10">
        <v>1</v>
      </c>
      <c r="AS347" s="10">
        <v>1</v>
      </c>
      <c r="AT347" s="10">
        <v>3</v>
      </c>
    </row>
    <row r="348" spans="1:48" s="10" customFormat="1" ht="27">
      <c r="A348" s="10">
        <v>351</v>
      </c>
      <c r="B348" s="21" t="s">
        <v>1625</v>
      </c>
      <c r="C348" s="21">
        <v>5</v>
      </c>
      <c r="E348" s="10" t="s">
        <v>36</v>
      </c>
      <c r="F348" s="10" t="s">
        <v>36</v>
      </c>
      <c r="I348" s="10">
        <v>78</v>
      </c>
      <c r="J348" s="10">
        <v>5</v>
      </c>
      <c r="K348" s="10">
        <v>1</v>
      </c>
      <c r="L348" s="23">
        <v>45</v>
      </c>
      <c r="M348" s="10">
        <f t="shared" si="15"/>
        <v>4</v>
      </c>
      <c r="N348" s="23">
        <v>2.5</v>
      </c>
      <c r="O348" s="10">
        <f t="shared" si="16"/>
        <v>4</v>
      </c>
      <c r="P348" s="23">
        <v>7</v>
      </c>
      <c r="Q348" s="23">
        <v>10</v>
      </c>
      <c r="R348" s="10">
        <f t="shared" si="17"/>
        <v>3</v>
      </c>
      <c r="S348" s="23">
        <v>1</v>
      </c>
      <c r="T348" s="23">
        <v>4</v>
      </c>
      <c r="U348" s="23">
        <v>3</v>
      </c>
      <c r="V348" s="23">
        <v>1</v>
      </c>
      <c r="X348" s="10" t="s">
        <v>1636</v>
      </c>
      <c r="Y348" s="10">
        <v>1</v>
      </c>
      <c r="AA348" s="10">
        <v>3</v>
      </c>
      <c r="AC348" s="10">
        <v>3</v>
      </c>
      <c r="AD348" s="10" t="s">
        <v>1637</v>
      </c>
      <c r="AE348" s="10">
        <v>3</v>
      </c>
      <c r="AF348" s="10">
        <v>1</v>
      </c>
      <c r="AG348" s="10" t="s">
        <v>1638</v>
      </c>
      <c r="AH348" s="22">
        <v>2</v>
      </c>
      <c r="AJ348" s="12">
        <v>1</v>
      </c>
      <c r="AL348" s="10">
        <v>1</v>
      </c>
      <c r="AO348" s="10" t="s">
        <v>1639</v>
      </c>
      <c r="AP348" s="10" t="s">
        <v>1640</v>
      </c>
      <c r="AQ348" s="10">
        <v>3</v>
      </c>
      <c r="AS348" s="10">
        <v>2</v>
      </c>
      <c r="AT348" s="10">
        <v>1</v>
      </c>
      <c r="AV348" s="10" t="s">
        <v>1641</v>
      </c>
    </row>
    <row r="349" spans="1:46" s="10" customFormat="1" ht="27">
      <c r="A349" s="10">
        <v>352</v>
      </c>
      <c r="B349" s="21" t="s">
        <v>1625</v>
      </c>
      <c r="C349" s="21">
        <v>6</v>
      </c>
      <c r="E349" s="10" t="s">
        <v>733</v>
      </c>
      <c r="F349" s="10" t="s">
        <v>733</v>
      </c>
      <c r="I349" s="10">
        <v>60</v>
      </c>
      <c r="J349" s="10">
        <v>4</v>
      </c>
      <c r="K349" s="10">
        <v>2</v>
      </c>
      <c r="L349" s="23">
        <v>35</v>
      </c>
      <c r="M349" s="10">
        <f t="shared" si="15"/>
        <v>3</v>
      </c>
      <c r="N349" s="23">
        <v>1</v>
      </c>
      <c r="O349" s="10">
        <f t="shared" si="16"/>
        <v>2</v>
      </c>
      <c r="P349" s="23">
        <v>2</v>
      </c>
      <c r="Q349" s="23">
        <v>2.5</v>
      </c>
      <c r="R349" s="10">
        <f t="shared" si="17"/>
        <v>1</v>
      </c>
      <c r="S349" s="23">
        <v>2</v>
      </c>
      <c r="T349" s="23">
        <v>3</v>
      </c>
      <c r="U349" s="23">
        <v>1</v>
      </c>
      <c r="V349" s="23">
        <v>1</v>
      </c>
      <c r="X349" s="10" t="s">
        <v>1642</v>
      </c>
      <c r="Y349" s="10">
        <v>3</v>
      </c>
      <c r="AA349" s="10">
        <v>1</v>
      </c>
      <c r="AB349" s="10" t="s">
        <v>1643</v>
      </c>
      <c r="AC349" s="10">
        <v>2</v>
      </c>
      <c r="AE349" s="10">
        <v>2</v>
      </c>
      <c r="AF349" s="10">
        <v>2</v>
      </c>
      <c r="AG349" s="10" t="s">
        <v>1644</v>
      </c>
      <c r="AH349" s="22">
        <v>2</v>
      </c>
      <c r="AI349" s="10" t="s">
        <v>1645</v>
      </c>
      <c r="AJ349" s="12">
        <v>2</v>
      </c>
      <c r="AL349" s="10">
        <v>2</v>
      </c>
      <c r="AN349" s="10" t="s">
        <v>1646</v>
      </c>
      <c r="AQ349" s="10">
        <v>1</v>
      </c>
      <c r="AS349" s="10">
        <v>1</v>
      </c>
      <c r="AT349" s="10">
        <v>1</v>
      </c>
    </row>
    <row r="350" spans="1:47" s="10" customFormat="1" ht="40.5">
      <c r="A350" s="10">
        <v>353</v>
      </c>
      <c r="B350" s="21" t="s">
        <v>1625</v>
      </c>
      <c r="C350" s="21">
        <v>7</v>
      </c>
      <c r="E350" s="10" t="s">
        <v>994</v>
      </c>
      <c r="F350" s="10" t="s">
        <v>994</v>
      </c>
      <c r="I350" s="10">
        <v>63</v>
      </c>
      <c r="J350" s="10">
        <v>4</v>
      </c>
      <c r="K350" s="10">
        <v>1</v>
      </c>
      <c r="L350" s="23">
        <v>35</v>
      </c>
      <c r="M350" s="10">
        <f t="shared" si="15"/>
        <v>3</v>
      </c>
      <c r="N350" s="23">
        <v>1</v>
      </c>
      <c r="O350" s="10">
        <f t="shared" si="16"/>
        <v>2</v>
      </c>
      <c r="P350" s="23">
        <v>3</v>
      </c>
      <c r="Q350" s="23">
        <v>5</v>
      </c>
      <c r="R350" s="10">
        <f t="shared" si="17"/>
        <v>2</v>
      </c>
      <c r="T350" s="23">
        <v>3</v>
      </c>
      <c r="U350" s="23">
        <v>1</v>
      </c>
      <c r="V350" s="23">
        <v>1</v>
      </c>
      <c r="X350" s="10" t="s">
        <v>952</v>
      </c>
      <c r="Y350" s="10">
        <v>3</v>
      </c>
      <c r="AA350" s="10">
        <v>1</v>
      </c>
      <c r="AB350" s="10" t="s">
        <v>1647</v>
      </c>
      <c r="AC350" s="10">
        <v>2</v>
      </c>
      <c r="AD350" s="10" t="s">
        <v>1648</v>
      </c>
      <c r="AE350" s="10">
        <v>3</v>
      </c>
      <c r="AF350" s="10">
        <v>2</v>
      </c>
      <c r="AG350" s="10" t="s">
        <v>1649</v>
      </c>
      <c r="AH350" s="22">
        <v>2</v>
      </c>
      <c r="AI350" s="10" t="s">
        <v>1650</v>
      </c>
      <c r="AJ350" s="12">
        <v>2</v>
      </c>
      <c r="AL350" s="10">
        <v>2</v>
      </c>
      <c r="AN350" s="10" t="s">
        <v>1651</v>
      </c>
      <c r="AO350" s="10" t="s">
        <v>479</v>
      </c>
      <c r="AP350" s="10" t="s">
        <v>1697</v>
      </c>
      <c r="AQ350" s="10">
        <v>1</v>
      </c>
      <c r="AS350" s="10">
        <v>3</v>
      </c>
      <c r="AT350" s="10">
        <v>3</v>
      </c>
      <c r="AU350" s="10" t="s">
        <v>1652</v>
      </c>
    </row>
    <row r="351" spans="1:48" s="10" customFormat="1" ht="27">
      <c r="A351" s="10">
        <v>354</v>
      </c>
      <c r="B351" s="21" t="s">
        <v>1625</v>
      </c>
      <c r="C351" s="21">
        <v>8</v>
      </c>
      <c r="D351" s="10" t="s">
        <v>1653</v>
      </c>
      <c r="E351" s="10" t="s">
        <v>1382</v>
      </c>
      <c r="F351" s="10" t="s">
        <v>1382</v>
      </c>
      <c r="I351" s="10">
        <v>77</v>
      </c>
      <c r="J351" s="10">
        <v>5</v>
      </c>
      <c r="K351" s="10">
        <v>1</v>
      </c>
      <c r="M351" s="10">
        <f t="shared" si="15"/>
      </c>
      <c r="O351" s="10">
        <f t="shared" si="16"/>
      </c>
      <c r="P351" s="23">
        <v>7</v>
      </c>
      <c r="Q351" s="10">
        <v>7.5</v>
      </c>
      <c r="R351" s="10">
        <f t="shared" si="17"/>
        <v>2</v>
      </c>
      <c r="S351" s="23">
        <v>1</v>
      </c>
      <c r="T351" s="23">
        <v>3</v>
      </c>
      <c r="U351" s="23">
        <v>3</v>
      </c>
      <c r="V351" s="23">
        <v>1</v>
      </c>
      <c r="W351" s="23"/>
      <c r="X351" s="10" t="s">
        <v>751</v>
      </c>
      <c r="Y351" s="23">
        <v>2</v>
      </c>
      <c r="Z351" s="10" t="s">
        <v>1654</v>
      </c>
      <c r="AA351" s="10">
        <v>2</v>
      </c>
      <c r="AC351" s="10">
        <v>2</v>
      </c>
      <c r="AE351" s="10">
        <v>3</v>
      </c>
      <c r="AF351" s="10">
        <v>2</v>
      </c>
      <c r="AH351" s="22"/>
      <c r="AQ351" s="10">
        <v>1</v>
      </c>
      <c r="AT351" s="10">
        <v>2</v>
      </c>
      <c r="AV351" s="10" t="s">
        <v>1655</v>
      </c>
    </row>
    <row r="352" spans="1:46" s="10" customFormat="1" ht="13.5">
      <c r="A352" s="10">
        <v>355</v>
      </c>
      <c r="B352" s="21" t="s">
        <v>1625</v>
      </c>
      <c r="C352" s="21">
        <v>9</v>
      </c>
      <c r="E352" s="10" t="s">
        <v>733</v>
      </c>
      <c r="F352" s="10" t="s">
        <v>733</v>
      </c>
      <c r="K352" s="10">
        <v>1</v>
      </c>
      <c r="L352" s="10">
        <v>35</v>
      </c>
      <c r="M352" s="10">
        <f t="shared" si="15"/>
        <v>3</v>
      </c>
      <c r="N352" s="10">
        <v>2</v>
      </c>
      <c r="O352" s="10">
        <f t="shared" si="16"/>
        <v>4</v>
      </c>
      <c r="P352" s="23">
        <v>5</v>
      </c>
      <c r="Q352" s="23">
        <v>10</v>
      </c>
      <c r="R352" s="10">
        <f t="shared" si="17"/>
        <v>3</v>
      </c>
      <c r="S352" s="23">
        <v>2</v>
      </c>
      <c r="T352" s="23">
        <v>2</v>
      </c>
      <c r="U352" s="23">
        <v>2</v>
      </c>
      <c r="V352" s="23">
        <v>1</v>
      </c>
      <c r="Y352" s="23">
        <v>3</v>
      </c>
      <c r="AA352" s="10">
        <v>2</v>
      </c>
      <c r="AC352" s="10">
        <v>2</v>
      </c>
      <c r="AE352" s="10">
        <v>3</v>
      </c>
      <c r="AF352" s="10">
        <v>2</v>
      </c>
      <c r="AH352" s="22">
        <v>2</v>
      </c>
      <c r="AJ352" s="12">
        <v>2</v>
      </c>
      <c r="AL352" s="10">
        <v>2</v>
      </c>
      <c r="AQ352" s="10">
        <v>3</v>
      </c>
      <c r="AS352" s="10">
        <v>1</v>
      </c>
      <c r="AT352" s="10">
        <v>1</v>
      </c>
    </row>
    <row r="353" spans="2:34" s="10" customFormat="1" ht="13.5">
      <c r="B353" s="21"/>
      <c r="C353" s="21"/>
      <c r="AH353" s="22"/>
    </row>
    <row r="354" spans="2:34" s="10" customFormat="1" ht="13.5">
      <c r="B354" s="21"/>
      <c r="C354" s="21"/>
      <c r="AH354" s="22"/>
    </row>
    <row r="355" spans="2:46" s="10" customFormat="1" ht="13.5">
      <c r="B355" s="10">
        <f>COUNTA(B$5:B$352)</f>
        <v>348</v>
      </c>
      <c r="C355" s="21"/>
      <c r="E355" s="10">
        <f>COUNTA(E$5:E$352)</f>
        <v>325</v>
      </c>
      <c r="F355" s="10">
        <f>COUNTA(F$5:F$352)</f>
        <v>325</v>
      </c>
      <c r="I355" s="10">
        <f aca="true" t="shared" si="18" ref="I355:V355">COUNT(I$5:I$352)</f>
        <v>328</v>
      </c>
      <c r="J355" s="10">
        <f t="shared" si="18"/>
        <v>328</v>
      </c>
      <c r="K355" s="10">
        <f t="shared" si="18"/>
        <v>341</v>
      </c>
      <c r="L355" s="10">
        <f t="shared" si="18"/>
        <v>346</v>
      </c>
      <c r="M355" s="10">
        <f t="shared" si="18"/>
        <v>346</v>
      </c>
      <c r="N355" s="10">
        <f t="shared" si="18"/>
        <v>338</v>
      </c>
      <c r="O355" s="10">
        <f t="shared" si="18"/>
        <v>338</v>
      </c>
      <c r="P355" s="10">
        <f t="shared" si="18"/>
        <v>345</v>
      </c>
      <c r="Q355" s="10">
        <f t="shared" si="18"/>
        <v>337</v>
      </c>
      <c r="R355" s="10">
        <f t="shared" si="18"/>
        <v>337</v>
      </c>
      <c r="S355" s="10">
        <f t="shared" si="18"/>
        <v>344</v>
      </c>
      <c r="T355" s="10">
        <f t="shared" si="18"/>
        <v>344</v>
      </c>
      <c r="U355" s="10">
        <f t="shared" si="18"/>
        <v>346</v>
      </c>
      <c r="V355" s="10">
        <f t="shared" si="18"/>
        <v>344</v>
      </c>
      <c r="Y355" s="10">
        <f>COUNT(Y$5:Y$352)</f>
        <v>339</v>
      </c>
      <c r="AA355" s="10">
        <f>COUNT(AA$5:AA$352)</f>
        <v>341</v>
      </c>
      <c r="AC355" s="10">
        <f>COUNT(AC$5:AC$352)</f>
        <v>344</v>
      </c>
      <c r="AE355" s="10">
        <f>COUNT(AE$5:AE$352)</f>
        <v>345</v>
      </c>
      <c r="AF355" s="10">
        <f>COUNT(AF$5:AF$352)</f>
        <v>333</v>
      </c>
      <c r="AH355" s="10">
        <f>COUNT(AH$5:AH$352)</f>
        <v>313</v>
      </c>
      <c r="AJ355" s="10">
        <f>COUNT(AJ$5:AJ$352)</f>
        <v>308</v>
      </c>
      <c r="AL355" s="10">
        <f>COUNT(AL$5:AL$352)</f>
        <v>302</v>
      </c>
      <c r="AM355" s="10">
        <f>COUNT(AM$5:AM$352)</f>
        <v>120</v>
      </c>
      <c r="AQ355" s="10">
        <f>COUNT(AQ$5:AQ$352)</f>
        <v>336</v>
      </c>
      <c r="AS355" s="10">
        <f>COUNT(AS$5:AS$352)</f>
        <v>338</v>
      </c>
      <c r="AT355" s="10">
        <f>COUNT(AT$5:AT$352)</f>
        <v>337</v>
      </c>
    </row>
    <row r="356" spans="2:46" s="10" customFormat="1" ht="13.5">
      <c r="B356" s="21"/>
      <c r="C356" s="21"/>
      <c r="I356" s="10">
        <f>AVERAGE(I$5:I$352)</f>
        <v>56.28353658536585</v>
      </c>
      <c r="J356" s="10">
        <f>COUNTIF(J$5:J$352,1)</f>
        <v>10</v>
      </c>
      <c r="K356" s="10">
        <f>COUNTIF(K$5:K$352,1)</f>
        <v>304</v>
      </c>
      <c r="L356" s="10">
        <f>AVERAGE(L$5:L$352)</f>
        <v>34.828034682080926</v>
      </c>
      <c r="M356" s="10">
        <f>COUNTIF(M$5:M$352,1)</f>
        <v>22</v>
      </c>
      <c r="N356" s="10">
        <f>AVERAGE(N$5:N$352)</f>
        <v>1.0882741617357001</v>
      </c>
      <c r="O356" s="10">
        <f>COUNTIF(O$5:O$352,1)</f>
        <v>79</v>
      </c>
      <c r="P356" s="10">
        <f>COUNTIF(P$5:P$352,1)</f>
        <v>55</v>
      </c>
      <c r="Q356" s="10">
        <f>AVERAGE(Q$5:Q$352)</f>
        <v>7.257905892327258</v>
      </c>
      <c r="R356" s="10">
        <f>COUNTIF(R$5:R$352,1)</f>
        <v>85</v>
      </c>
      <c r="S356" s="10">
        <f>COUNTIF(S$5:S$352,1)</f>
        <v>91</v>
      </c>
      <c r="T356" s="10">
        <f>COUNTIF(T$5:T$352,1)</f>
        <v>30</v>
      </c>
      <c r="U356" s="10">
        <f>COUNTIF(U$5:U$352,1)</f>
        <v>219</v>
      </c>
      <c r="V356" s="10">
        <f>COUNTIF(V$5:V$352,1)</f>
        <v>309</v>
      </c>
      <c r="Y356" s="10">
        <f>COUNTIF(Y$5:Y$352,1)</f>
        <v>128</v>
      </c>
      <c r="AA356" s="10">
        <f>COUNTIF(AA$5:AA$352,1)</f>
        <v>199</v>
      </c>
      <c r="AC356" s="10">
        <f>COUNTIF(AC$5:AC$352,1)</f>
        <v>17</v>
      </c>
      <c r="AE356" s="10">
        <f>COUNTIF(AE$5:AE$352,1)</f>
        <v>146</v>
      </c>
      <c r="AF356" s="10">
        <f>COUNTIF(AF$5:AF$352,1)</f>
        <v>95</v>
      </c>
      <c r="AH356" s="10">
        <f>COUNTIF(AH$5:AH$352,1)</f>
        <v>77</v>
      </c>
      <c r="AJ356" s="10">
        <f>COUNTIF(AJ$5:AJ$352,1)</f>
        <v>108</v>
      </c>
      <c r="AL356" s="10">
        <f>COUNTIF(AL$5:AL$352,1)</f>
        <v>147</v>
      </c>
      <c r="AM356" s="10">
        <f>COUNTIF(AM$5:AM$352,1)</f>
        <v>50</v>
      </c>
      <c r="AQ356" s="10">
        <f>COUNTIF(AQ$5:AQ$352,1)</f>
        <v>100</v>
      </c>
      <c r="AS356" s="10">
        <f>COUNTIF(AS$5:AS$352,1)</f>
        <v>193</v>
      </c>
      <c r="AT356" s="10">
        <f>COUNTIF(AT$5:AT$352,1)</f>
        <v>260</v>
      </c>
    </row>
    <row r="357" spans="2:46" s="10" customFormat="1" ht="13.5">
      <c r="B357" s="21"/>
      <c r="C357" s="21"/>
      <c r="I357" s="10">
        <f>STDEV(I$5:I$352)</f>
        <v>9.368212094731227</v>
      </c>
      <c r="J357" s="10">
        <f>COUNTIF(J$5:J$352,2)</f>
        <v>60</v>
      </c>
      <c r="K357" s="10">
        <f>COUNTIF(K$5:K$352,2)</f>
        <v>37</v>
      </c>
      <c r="L357" s="10">
        <f>STDEV(L$5:L$352)</f>
        <v>5.340444009002101</v>
      </c>
      <c r="M357" s="10">
        <f>COUNTIF(M$5:M$352,2)</f>
        <v>76</v>
      </c>
      <c r="N357" s="10">
        <f>STDEV(N$5:N$352)</f>
        <v>0.4271788041849038</v>
      </c>
      <c r="O357" s="10">
        <f>COUNTIF(O$5:O$352,2)</f>
        <v>186</v>
      </c>
      <c r="P357" s="10">
        <f>COUNTIF(P$5:P$352,2)</f>
        <v>96</v>
      </c>
      <c r="Q357" s="10">
        <f>STDEV(Q$5:Q$352)</f>
        <v>5.772283743902938</v>
      </c>
      <c r="R357" s="10">
        <f>COUNTIF(R$5:R$352,2)</f>
        <v>163</v>
      </c>
      <c r="S357" s="10">
        <f>COUNTIF(S$5:S$352,2)</f>
        <v>154</v>
      </c>
      <c r="T357" s="10">
        <f>COUNTIF(T$5:T$352,2)</f>
        <v>168</v>
      </c>
      <c r="U357" s="10">
        <f>COUNTIF(U$5:U$352,2)</f>
        <v>121</v>
      </c>
      <c r="V357" s="10">
        <f>COUNTIF(V$5:V$352,2)</f>
        <v>35</v>
      </c>
      <c r="Y357" s="10">
        <f>COUNTIF(Y$5:Y$352,2)</f>
        <v>34</v>
      </c>
      <c r="AA357" s="10">
        <f>COUNTIF(AA$5:AA$352,2)</f>
        <v>50</v>
      </c>
      <c r="AC357" s="10">
        <f>COUNTIF(AC$5:AC$352,2)</f>
        <v>208</v>
      </c>
      <c r="AE357" s="10">
        <f>COUNTIF(AE$5:AE$352,2)</f>
        <v>69</v>
      </c>
      <c r="AF357" s="10">
        <f>COUNTIF(AF$5:AF$352,2)</f>
        <v>238</v>
      </c>
      <c r="AH357" s="10">
        <f>COUNTIF(AH$5:AH$352,2)</f>
        <v>89</v>
      </c>
      <c r="AJ357" s="10">
        <f>COUNTIF(AJ$5:AJ$352,2)</f>
        <v>200</v>
      </c>
      <c r="AL357" s="10">
        <f>COUNTIF(AL$5:AL$352,2)</f>
        <v>155</v>
      </c>
      <c r="AM357" s="10">
        <f>COUNTIF(AM$5:AM$352,2)</f>
        <v>10</v>
      </c>
      <c r="AQ357" s="10">
        <f>COUNTIF(AQ$5:AQ$352,2)</f>
        <v>128</v>
      </c>
      <c r="AS357" s="10">
        <f>COUNTIF(AS$5:AS$352,2)</f>
        <v>104</v>
      </c>
      <c r="AT357" s="10">
        <f>COUNTIF(AT$5:AT$352,2)</f>
        <v>21</v>
      </c>
    </row>
    <row r="358" spans="2:46" s="10" customFormat="1" ht="13.5">
      <c r="B358" s="21"/>
      <c r="C358" s="21"/>
      <c r="I358" s="10">
        <f>MEDIAN(I$5:I$352)</f>
        <v>56</v>
      </c>
      <c r="J358" s="10">
        <f>COUNTIF(J$5:J$352,3)</f>
        <v>145</v>
      </c>
      <c r="L358" s="10">
        <f>MEDIAN(L$5:L$352)</f>
        <v>35</v>
      </c>
      <c r="M358" s="10">
        <f>COUNTIF(M$5:M$352,3)</f>
        <v>181</v>
      </c>
      <c r="N358" s="10">
        <f>MEDIAN(N$5:N$352)</f>
        <v>1</v>
      </c>
      <c r="O358" s="10">
        <f>COUNTIF(O$5:O$352,3)</f>
        <v>55</v>
      </c>
      <c r="P358" s="10">
        <f>COUNTIF(P$5:P$352,3)</f>
        <v>87</v>
      </c>
      <c r="Q358" s="10">
        <f>MEDIAN(Q$5:Q$352)</f>
        <v>5</v>
      </c>
      <c r="R358" s="10">
        <f>COUNTIF(R$5:R$352,3)</f>
        <v>74</v>
      </c>
      <c r="S358" s="10">
        <f>COUNTIF(S$5:S$352,3)</f>
        <v>64</v>
      </c>
      <c r="T358" s="10">
        <f>COUNTIF(T$5:T$352,3)</f>
        <v>131</v>
      </c>
      <c r="U358" s="10">
        <f>COUNTIF(U$5:U$352,3)</f>
        <v>6</v>
      </c>
      <c r="Y358" s="10">
        <f>COUNTIF(Y$5:Y$352,3)</f>
        <v>177</v>
      </c>
      <c r="AA358" s="10">
        <f>COUNTIF(AA$5:AA$352,3)</f>
        <v>92</v>
      </c>
      <c r="AC358" s="10">
        <f>COUNTIF(AC$5:AC$352,3)</f>
        <v>119</v>
      </c>
      <c r="AE358" s="10">
        <f>COUNTIF(AE$5:AE$352,3)</f>
        <v>130</v>
      </c>
      <c r="AF358" s="10">
        <f>COUNTIF(AF$5:AF$352,3)</f>
        <v>0</v>
      </c>
      <c r="AH358" s="10">
        <f>COUNTIF(AH$5:AH$352,3)</f>
        <v>147</v>
      </c>
      <c r="AJ358" s="10">
        <f>COUNTIF(AJ$5:AJ$352,3)</f>
        <v>0</v>
      </c>
      <c r="AL358" s="10">
        <f>COUNTIF(AL$5:AL$352,3)</f>
        <v>0</v>
      </c>
      <c r="AM358" s="10">
        <f>COUNTIF(AM$5:AM$352,3)</f>
        <v>60</v>
      </c>
      <c r="AQ358" s="10">
        <f>COUNTIF(AQ$5:AQ$352,3)</f>
        <v>108</v>
      </c>
      <c r="AS358" s="10">
        <f>COUNTIF(AS$5:AS$352,3)</f>
        <v>32</v>
      </c>
      <c r="AT358" s="10">
        <f>COUNTIF(AT$5:AT$352,3)</f>
        <v>56</v>
      </c>
    </row>
    <row r="359" spans="2:45" s="10" customFormat="1" ht="13.5">
      <c r="B359" s="21"/>
      <c r="C359" s="21"/>
      <c r="I359" s="10">
        <f>MIN(I$5:I$352)</f>
        <v>31</v>
      </c>
      <c r="J359" s="10">
        <f>COUNTIF(J$5:J$352,4)</f>
        <v>81</v>
      </c>
      <c r="L359" s="10">
        <f>MIN(L$5:L$352)</f>
        <v>7.5</v>
      </c>
      <c r="M359" s="10">
        <f>COUNTIF(M$5:M$352,4)</f>
        <v>67</v>
      </c>
      <c r="N359" s="10">
        <f>MIN(N$5:N$352)</f>
        <v>0.25</v>
      </c>
      <c r="O359" s="10">
        <f>COUNTIF(O$5:O$352,4)</f>
        <v>18</v>
      </c>
      <c r="P359" s="10">
        <f>COUNTIF(P$5:P$352,4)</f>
        <v>50</v>
      </c>
      <c r="Q359" s="10">
        <f>MIN(Q$5:Q$352)</f>
        <v>0</v>
      </c>
      <c r="R359" s="10">
        <f>COUNTIF(R$5:R$352,4)</f>
        <v>15</v>
      </c>
      <c r="S359" s="10">
        <f>COUNTIF(S$5:S$352,4)</f>
        <v>31</v>
      </c>
      <c r="T359" s="10">
        <f>COUNTIF(T$5:T$352,4)</f>
        <v>13</v>
      </c>
      <c r="U359" s="10">
        <f>COUNTIF(U$5:U$352,4)</f>
        <v>0</v>
      </c>
      <c r="AH359" s="22"/>
      <c r="AS359" s="10">
        <f>COUNTIF(AS$5:AS$352,4)</f>
        <v>7</v>
      </c>
    </row>
    <row r="360" spans="2:45" s="10" customFormat="1" ht="13.5">
      <c r="B360" s="21"/>
      <c r="C360" s="21"/>
      <c r="I360" s="10">
        <f>MAX(I$5:I$352)</f>
        <v>78</v>
      </c>
      <c r="J360" s="10">
        <f>COUNTIF(J$5:J$352,5)</f>
        <v>32</v>
      </c>
      <c r="L360" s="10">
        <f>MAX(L$5:L$352)</f>
        <v>55</v>
      </c>
      <c r="N360" s="10">
        <f>MAX(N$5:N$352)</f>
        <v>5</v>
      </c>
      <c r="P360" s="10">
        <f>COUNTIF(P$5:P$352,5)</f>
        <v>25</v>
      </c>
      <c r="Q360" s="10">
        <f>MAX(Q$5:Q$352)</f>
        <v>60</v>
      </c>
      <c r="R360" s="10">
        <f>COUNTIF(R$5:R$352,5)</f>
        <v>0</v>
      </c>
      <c r="S360" s="10">
        <f>COUNTIF(S$5:S$352,5)</f>
        <v>4</v>
      </c>
      <c r="T360" s="10">
        <f>COUNTIF(T$5:T$352,5)</f>
        <v>2</v>
      </c>
      <c r="U360" s="10">
        <f>COUNTIF(U$5:U$352,5)</f>
        <v>0</v>
      </c>
      <c r="AH360" s="22"/>
      <c r="AS360" s="10">
        <f>COUNTIF(AS$5:AS$352,5)</f>
        <v>2</v>
      </c>
    </row>
    <row r="361" spans="2:45" s="10" customFormat="1" ht="13.5">
      <c r="B361" s="21"/>
      <c r="C361" s="21"/>
      <c r="P361" s="10">
        <f>COUNTIF(P$5:P$352,6)</f>
        <v>11</v>
      </c>
      <c r="R361" s="10">
        <f>COUNTIF(R$5:R$352,6)</f>
        <v>0</v>
      </c>
      <c r="S361" s="10">
        <f>COUNTIF(S$5:S$352,6)</f>
        <v>0</v>
      </c>
      <c r="T361" s="10">
        <f>COUNTIF(T$5:T$352,6)</f>
        <v>0</v>
      </c>
      <c r="U361" s="10">
        <f>COUNTIF(U$5:U$352,6)</f>
        <v>0</v>
      </c>
      <c r="AH361" s="22"/>
      <c r="AS361" s="10">
        <f>COUNTIF(AS$5:AS$352,6)</f>
        <v>0</v>
      </c>
    </row>
    <row r="362" spans="2:34" s="10" customFormat="1" ht="13.5">
      <c r="B362" s="21"/>
      <c r="C362" s="21"/>
      <c r="L362" s="10">
        <f>MODE(L$5:L$352)</f>
        <v>35</v>
      </c>
      <c r="N362" s="10">
        <f>MODE(N$5:N$352)</f>
        <v>1</v>
      </c>
      <c r="P362" s="10">
        <f>COUNTIF(P$5:P$352,7)</f>
        <v>7</v>
      </c>
      <c r="Q362" s="10">
        <f>MODE(Q$5:Q$352)</f>
        <v>5</v>
      </c>
      <c r="R362" s="10">
        <f>COUNTIF(R$5:R$352,7)</f>
        <v>0</v>
      </c>
      <c r="AH362" s="22"/>
    </row>
    <row r="363" spans="2:34" s="10" customFormat="1" ht="13.5">
      <c r="B363" s="21"/>
      <c r="C363" s="21"/>
      <c r="P363" s="10">
        <f>COUNTIF(P$5:P$352,8)</f>
        <v>6</v>
      </c>
      <c r="R363" s="10">
        <f>COUNTIF(R$5:R$352,8)</f>
        <v>0</v>
      </c>
      <c r="AH363" s="22"/>
    </row>
    <row r="364" spans="2:34" s="10" customFormat="1" ht="13.5">
      <c r="B364" s="21"/>
      <c r="C364" s="21"/>
      <c r="P364" s="10">
        <f>COUNTIF(P$5:P$352,9)</f>
        <v>3</v>
      </c>
      <c r="R364" s="10">
        <f>COUNTIF(R$5:R$352,9)</f>
        <v>0</v>
      </c>
      <c r="AH364" s="22"/>
    </row>
    <row r="365" spans="2:34" s="10" customFormat="1" ht="13.5">
      <c r="B365" s="21"/>
      <c r="C365" s="21"/>
      <c r="P365" s="10">
        <f>COUNTIF(P$5:P$352,10)</f>
        <v>5</v>
      </c>
      <c r="R365" s="10">
        <f>COUNTIF(R$5:R$352,10)</f>
        <v>0</v>
      </c>
      <c r="AH365" s="22"/>
    </row>
    <row r="366" spans="2:34" s="10" customFormat="1" ht="13.5">
      <c r="B366" s="21"/>
      <c r="C366" s="21"/>
      <c r="AH366" s="22"/>
    </row>
    <row r="367" spans="2:34" s="10" customFormat="1" ht="13.5">
      <c r="B367" s="21"/>
      <c r="C367" s="21"/>
      <c r="AH367" s="22"/>
    </row>
    <row r="368" spans="2:34" s="10" customFormat="1" ht="13.5">
      <c r="B368" s="21"/>
      <c r="C368" s="21"/>
      <c r="AH368" s="22"/>
    </row>
    <row r="369" spans="2:34" s="10" customFormat="1" ht="13.5">
      <c r="B369" s="21"/>
      <c r="C369" s="21"/>
      <c r="AH369" s="22"/>
    </row>
    <row r="370" spans="2:34" s="10" customFormat="1" ht="13.5">
      <c r="B370" s="21"/>
      <c r="C370" s="21"/>
      <c r="AH370" s="22"/>
    </row>
    <row r="371" spans="2:34" s="10" customFormat="1" ht="13.5">
      <c r="B371" s="21"/>
      <c r="C371" s="21"/>
      <c r="AH371" s="22"/>
    </row>
    <row r="372" spans="2:34" s="10" customFormat="1" ht="13.5">
      <c r="B372" s="21"/>
      <c r="C372" s="21"/>
      <c r="AH372" s="22"/>
    </row>
    <row r="373" spans="2:34" s="10" customFormat="1" ht="13.5">
      <c r="B373" s="21"/>
      <c r="C373" s="21"/>
      <c r="AH373" s="22"/>
    </row>
    <row r="374" spans="2:34" s="10" customFormat="1" ht="13.5">
      <c r="B374" s="21"/>
      <c r="C374" s="21"/>
      <c r="AH374" s="22"/>
    </row>
    <row r="375" spans="2:34" s="10" customFormat="1" ht="13.5">
      <c r="B375" s="21"/>
      <c r="C375" s="21"/>
      <c r="AH375" s="22"/>
    </row>
    <row r="376" spans="2:34" s="10" customFormat="1" ht="13.5">
      <c r="B376" s="21"/>
      <c r="C376" s="21"/>
      <c r="AH376" s="22"/>
    </row>
    <row r="377" spans="2:34" s="10" customFormat="1" ht="13.5">
      <c r="B377" s="21"/>
      <c r="C377" s="21"/>
      <c r="AH377" s="22"/>
    </row>
    <row r="378" spans="2:34" s="10" customFormat="1" ht="13.5">
      <c r="B378" s="21"/>
      <c r="C378" s="21"/>
      <c r="AH378" s="22"/>
    </row>
    <row r="379" spans="2:34" s="10" customFormat="1" ht="13.5">
      <c r="B379" s="21"/>
      <c r="C379" s="21"/>
      <c r="AH379" s="22"/>
    </row>
    <row r="380" spans="2:34" s="10" customFormat="1" ht="13.5">
      <c r="B380" s="21"/>
      <c r="C380" s="21"/>
      <c r="AH380" s="22"/>
    </row>
    <row r="381" spans="2:34" s="10" customFormat="1" ht="13.5">
      <c r="B381" s="21"/>
      <c r="C381" s="21"/>
      <c r="AH381" s="22"/>
    </row>
    <row r="382" spans="2:34" s="10" customFormat="1" ht="13.5">
      <c r="B382" s="21"/>
      <c r="C382" s="21"/>
      <c r="AH382" s="22"/>
    </row>
    <row r="383" spans="2:34" s="10" customFormat="1" ht="13.5">
      <c r="B383" s="21"/>
      <c r="C383" s="21"/>
      <c r="AH383" s="22"/>
    </row>
    <row r="384" spans="2:34" s="10" customFormat="1" ht="13.5">
      <c r="B384" s="21"/>
      <c r="C384" s="21"/>
      <c r="AH384" s="22"/>
    </row>
    <row r="385" spans="2:34" s="10" customFormat="1" ht="13.5">
      <c r="B385" s="21"/>
      <c r="C385" s="21"/>
      <c r="AH385" s="22"/>
    </row>
    <row r="386" spans="2:34" s="10" customFormat="1" ht="13.5">
      <c r="B386" s="21"/>
      <c r="C386" s="21"/>
      <c r="AH386" s="22"/>
    </row>
    <row r="387" spans="2:34" s="10" customFormat="1" ht="13.5">
      <c r="B387" s="21"/>
      <c r="C387" s="21"/>
      <c r="AH387" s="22"/>
    </row>
    <row r="388" spans="2:34" s="10" customFormat="1" ht="13.5">
      <c r="B388" s="21"/>
      <c r="C388" s="21"/>
      <c r="AH388" s="22"/>
    </row>
    <row r="389" spans="2:34" s="10" customFormat="1" ht="13.5">
      <c r="B389" s="21"/>
      <c r="C389" s="21"/>
      <c r="AH389" s="22"/>
    </row>
    <row r="390" spans="2:34" s="10" customFormat="1" ht="13.5">
      <c r="B390" s="21"/>
      <c r="C390" s="21"/>
      <c r="AH390" s="22"/>
    </row>
    <row r="391" spans="2:34" s="10" customFormat="1" ht="13.5">
      <c r="B391" s="21"/>
      <c r="C391" s="21"/>
      <c r="AH391" s="22"/>
    </row>
    <row r="392" spans="2:34" s="10" customFormat="1" ht="13.5">
      <c r="B392" s="21"/>
      <c r="C392" s="21"/>
      <c r="AH392" s="22"/>
    </row>
    <row r="393" spans="2:34" s="10" customFormat="1" ht="13.5">
      <c r="B393" s="21"/>
      <c r="C393" s="21"/>
      <c r="AH393" s="22"/>
    </row>
    <row r="394" spans="2:34" s="10" customFormat="1" ht="13.5">
      <c r="B394" s="21"/>
      <c r="C394" s="21"/>
      <c r="AH394" s="22"/>
    </row>
    <row r="395" spans="2:34" s="10" customFormat="1" ht="13.5">
      <c r="B395" s="21"/>
      <c r="C395" s="21"/>
      <c r="AH395" s="22"/>
    </row>
    <row r="396" spans="2:34" s="10" customFormat="1" ht="13.5">
      <c r="B396" s="21"/>
      <c r="C396" s="21"/>
      <c r="AH396" s="22"/>
    </row>
    <row r="397" spans="2:34" s="10" customFormat="1" ht="13.5">
      <c r="B397" s="21"/>
      <c r="C397" s="21"/>
      <c r="AH397" s="22"/>
    </row>
    <row r="398" spans="2:34" s="10" customFormat="1" ht="13.5">
      <c r="B398" s="21"/>
      <c r="C398" s="21"/>
      <c r="AH398" s="22"/>
    </row>
    <row r="399" spans="2:34" s="10" customFormat="1" ht="13.5">
      <c r="B399" s="21"/>
      <c r="C399" s="21"/>
      <c r="AH399" s="22"/>
    </row>
    <row r="400" spans="2:34" s="10" customFormat="1" ht="13.5">
      <c r="B400" s="21"/>
      <c r="C400" s="21"/>
      <c r="AH400" s="22"/>
    </row>
    <row r="401" spans="2:34" s="10" customFormat="1" ht="13.5">
      <c r="B401" s="21"/>
      <c r="C401" s="21"/>
      <c r="AH401" s="22"/>
    </row>
    <row r="402" spans="2:34" s="10" customFormat="1" ht="13.5">
      <c r="B402" s="21"/>
      <c r="C402" s="21"/>
      <c r="AH402" s="22"/>
    </row>
    <row r="403" spans="2:34" s="10" customFormat="1" ht="13.5">
      <c r="B403" s="21"/>
      <c r="C403" s="21"/>
      <c r="AH403" s="22"/>
    </row>
    <row r="404" spans="2:34" s="10" customFormat="1" ht="13.5">
      <c r="B404" s="21"/>
      <c r="C404" s="21"/>
      <c r="AH404" s="22"/>
    </row>
    <row r="405" spans="2:34" s="10" customFormat="1" ht="13.5">
      <c r="B405" s="21"/>
      <c r="C405" s="21"/>
      <c r="AH405" s="22"/>
    </row>
    <row r="406" spans="2:34" s="10" customFormat="1" ht="13.5">
      <c r="B406" s="21"/>
      <c r="C406" s="21"/>
      <c r="AH406" s="22"/>
    </row>
    <row r="407" spans="2:34" s="10" customFormat="1" ht="13.5">
      <c r="B407" s="21"/>
      <c r="C407" s="21"/>
      <c r="AH407" s="22"/>
    </row>
    <row r="408" spans="2:34" s="10" customFormat="1" ht="13.5">
      <c r="B408" s="21"/>
      <c r="C408" s="21"/>
      <c r="AH408" s="22"/>
    </row>
    <row r="409" spans="2:34" s="10" customFormat="1" ht="13.5">
      <c r="B409" s="21"/>
      <c r="C409" s="21"/>
      <c r="AH409" s="22"/>
    </row>
    <row r="410" spans="2:34" s="10" customFormat="1" ht="13.5">
      <c r="B410" s="21"/>
      <c r="C410" s="21"/>
      <c r="AH410" s="22"/>
    </row>
    <row r="411" spans="2:34" s="10" customFormat="1" ht="13.5">
      <c r="B411" s="21"/>
      <c r="C411" s="21"/>
      <c r="AH411" s="22"/>
    </row>
    <row r="412" spans="2:34" s="10" customFormat="1" ht="13.5">
      <c r="B412" s="21"/>
      <c r="C412" s="21"/>
      <c r="AH412" s="22"/>
    </row>
    <row r="413" spans="2:34" s="10" customFormat="1" ht="13.5">
      <c r="B413" s="21"/>
      <c r="C413" s="21"/>
      <c r="AH413" s="22"/>
    </row>
    <row r="414" spans="2:34" s="10" customFormat="1" ht="13.5">
      <c r="B414" s="21"/>
      <c r="C414" s="21"/>
      <c r="AH414" s="22"/>
    </row>
    <row r="415" spans="2:34" s="10" customFormat="1" ht="13.5">
      <c r="B415" s="21"/>
      <c r="C415" s="21"/>
      <c r="AH415" s="22"/>
    </row>
    <row r="416" spans="2:34" s="10" customFormat="1" ht="13.5">
      <c r="B416" s="21"/>
      <c r="C416" s="21"/>
      <c r="AH416" s="22"/>
    </row>
    <row r="417" spans="2:34" s="10" customFormat="1" ht="13.5">
      <c r="B417" s="21"/>
      <c r="C417" s="21"/>
      <c r="AH417" s="22"/>
    </row>
    <row r="418" spans="2:34" s="10" customFormat="1" ht="13.5">
      <c r="B418" s="21"/>
      <c r="C418" s="21"/>
      <c r="AH418" s="22"/>
    </row>
    <row r="419" spans="2:34" s="10" customFormat="1" ht="13.5">
      <c r="B419" s="21"/>
      <c r="C419" s="21"/>
      <c r="AH419" s="22"/>
    </row>
    <row r="420" spans="2:34" s="10" customFormat="1" ht="13.5">
      <c r="B420" s="21"/>
      <c r="C420" s="21"/>
      <c r="AH420" s="22"/>
    </row>
    <row r="421" spans="2:34" s="10" customFormat="1" ht="13.5">
      <c r="B421" s="21"/>
      <c r="C421" s="21"/>
      <c r="AH421" s="22"/>
    </row>
    <row r="422" spans="2:34" s="10" customFormat="1" ht="13.5">
      <c r="B422" s="21"/>
      <c r="C422" s="21"/>
      <c r="AH422" s="22"/>
    </row>
    <row r="423" spans="2:34" s="10" customFormat="1" ht="13.5">
      <c r="B423" s="21"/>
      <c r="C423" s="21"/>
      <c r="AH423" s="22"/>
    </row>
    <row r="424" spans="2:34" s="10" customFormat="1" ht="13.5">
      <c r="B424" s="21"/>
      <c r="C424" s="21"/>
      <c r="AH424" s="22"/>
    </row>
    <row r="425" spans="2:34" s="10" customFormat="1" ht="13.5">
      <c r="B425" s="21"/>
      <c r="C425" s="21"/>
      <c r="AH425" s="22"/>
    </row>
    <row r="426" spans="2:34" s="10" customFormat="1" ht="13.5">
      <c r="B426" s="21"/>
      <c r="C426" s="21"/>
      <c r="AH426" s="22"/>
    </row>
    <row r="427" spans="2:34" s="10" customFormat="1" ht="13.5">
      <c r="B427" s="21"/>
      <c r="C427" s="21"/>
      <c r="AH427" s="22"/>
    </row>
    <row r="428" spans="2:34" s="10" customFormat="1" ht="13.5">
      <c r="B428" s="21"/>
      <c r="C428" s="21"/>
      <c r="AH428" s="22"/>
    </row>
    <row r="429" spans="2:34" s="10" customFormat="1" ht="13.5">
      <c r="B429" s="21"/>
      <c r="C429" s="21"/>
      <c r="AH429" s="22"/>
    </row>
    <row r="430" spans="2:34" s="10" customFormat="1" ht="13.5">
      <c r="B430" s="21"/>
      <c r="C430" s="21"/>
      <c r="AH430" s="22"/>
    </row>
    <row r="431" spans="2:34" s="10" customFormat="1" ht="13.5">
      <c r="B431" s="21"/>
      <c r="C431" s="21"/>
      <c r="AH431" s="22"/>
    </row>
    <row r="432" spans="2:34" s="10" customFormat="1" ht="13.5">
      <c r="B432" s="21"/>
      <c r="C432" s="21"/>
      <c r="AH432" s="22"/>
    </row>
    <row r="433" spans="2:34" s="10" customFormat="1" ht="13.5">
      <c r="B433" s="21"/>
      <c r="C433" s="21"/>
      <c r="AH433" s="22"/>
    </row>
    <row r="434" spans="2:34" s="10" customFormat="1" ht="13.5">
      <c r="B434" s="21"/>
      <c r="C434" s="21"/>
      <c r="AH434" s="22"/>
    </row>
    <row r="435" spans="2:34" s="10" customFormat="1" ht="13.5">
      <c r="B435" s="21"/>
      <c r="C435" s="21"/>
      <c r="AH435" s="22"/>
    </row>
    <row r="436" spans="2:34" s="10" customFormat="1" ht="13.5">
      <c r="B436" s="21"/>
      <c r="C436" s="21"/>
      <c r="AH436" s="22"/>
    </row>
    <row r="437" spans="2:34" s="10" customFormat="1" ht="13.5">
      <c r="B437" s="21"/>
      <c r="C437" s="21"/>
      <c r="AH437" s="22"/>
    </row>
    <row r="438" spans="2:34" s="10" customFormat="1" ht="13.5">
      <c r="B438" s="21"/>
      <c r="C438" s="21"/>
      <c r="AH438" s="22"/>
    </row>
    <row r="439" spans="2:34" s="10" customFormat="1" ht="13.5">
      <c r="B439" s="21"/>
      <c r="C439" s="21"/>
      <c r="AH439" s="22"/>
    </row>
    <row r="440" spans="2:34" s="10" customFormat="1" ht="13.5">
      <c r="B440" s="21"/>
      <c r="C440" s="21"/>
      <c r="AH440" s="22"/>
    </row>
    <row r="441" spans="2:34" s="10" customFormat="1" ht="13.5">
      <c r="B441" s="21"/>
      <c r="C441" s="21"/>
      <c r="AH441" s="22"/>
    </row>
    <row r="442" spans="2:34" s="10" customFormat="1" ht="13.5">
      <c r="B442" s="21"/>
      <c r="C442" s="21"/>
      <c r="AH442" s="22"/>
    </row>
    <row r="443" spans="2:34" s="10" customFormat="1" ht="13.5">
      <c r="B443" s="21"/>
      <c r="C443" s="21"/>
      <c r="AH443" s="22"/>
    </row>
    <row r="444" spans="2:34" s="10" customFormat="1" ht="13.5">
      <c r="B444" s="21"/>
      <c r="C444" s="21"/>
      <c r="AH444" s="22"/>
    </row>
    <row r="445" spans="2:34" s="10" customFormat="1" ht="13.5">
      <c r="B445" s="21"/>
      <c r="C445" s="21"/>
      <c r="AH445" s="22"/>
    </row>
    <row r="446" spans="2:34" s="10" customFormat="1" ht="13.5">
      <c r="B446" s="21"/>
      <c r="C446" s="21"/>
      <c r="AH446" s="22"/>
    </row>
    <row r="447" spans="2:34" s="10" customFormat="1" ht="13.5">
      <c r="B447" s="21"/>
      <c r="C447" s="21"/>
      <c r="AH447" s="22"/>
    </row>
    <row r="448" spans="2:34" s="10" customFormat="1" ht="13.5">
      <c r="B448" s="21"/>
      <c r="C448" s="21"/>
      <c r="AH448" s="22"/>
    </row>
    <row r="449" spans="2:34" s="10" customFormat="1" ht="13.5">
      <c r="B449" s="21"/>
      <c r="C449" s="21"/>
      <c r="AH449" s="22"/>
    </row>
    <row r="450" spans="2:34" s="10" customFormat="1" ht="13.5">
      <c r="B450" s="21"/>
      <c r="C450" s="21"/>
      <c r="AH450" s="22"/>
    </row>
    <row r="451" spans="2:34" s="10" customFormat="1" ht="13.5">
      <c r="B451" s="21"/>
      <c r="C451" s="21"/>
      <c r="AH451" s="22"/>
    </row>
    <row r="452" spans="2:34" s="10" customFormat="1" ht="13.5">
      <c r="B452" s="21"/>
      <c r="C452" s="21"/>
      <c r="AH452" s="22"/>
    </row>
    <row r="453" spans="2:34" s="10" customFormat="1" ht="13.5">
      <c r="B453" s="21"/>
      <c r="C453" s="21"/>
      <c r="AH453" s="22"/>
    </row>
    <row r="454" spans="2:34" s="10" customFormat="1" ht="13.5">
      <c r="B454" s="21"/>
      <c r="C454" s="21"/>
      <c r="AH454" s="22"/>
    </row>
    <row r="455" spans="2:34" s="10" customFormat="1" ht="13.5">
      <c r="B455" s="21"/>
      <c r="C455" s="21"/>
      <c r="AH455" s="22"/>
    </row>
    <row r="456" spans="2:34" s="10" customFormat="1" ht="13.5">
      <c r="B456" s="21"/>
      <c r="C456" s="21"/>
      <c r="AH456" s="22"/>
    </row>
    <row r="457" spans="2:34" s="10" customFormat="1" ht="13.5">
      <c r="B457" s="21"/>
      <c r="C457" s="21"/>
      <c r="AH457" s="22"/>
    </row>
    <row r="458" spans="2:34" s="10" customFormat="1" ht="13.5">
      <c r="B458" s="21"/>
      <c r="C458" s="21"/>
      <c r="AH458" s="22"/>
    </row>
    <row r="459" spans="2:34" s="10" customFormat="1" ht="13.5">
      <c r="B459" s="21"/>
      <c r="C459" s="21"/>
      <c r="AH459" s="22"/>
    </row>
    <row r="460" spans="2:34" s="10" customFormat="1" ht="13.5">
      <c r="B460" s="21"/>
      <c r="C460" s="21"/>
      <c r="AH460" s="22"/>
    </row>
    <row r="461" spans="2:34" s="10" customFormat="1" ht="13.5">
      <c r="B461" s="21"/>
      <c r="C461" s="21"/>
      <c r="AH461" s="22"/>
    </row>
    <row r="462" spans="2:34" s="10" customFormat="1" ht="13.5">
      <c r="B462" s="21"/>
      <c r="C462" s="21"/>
      <c r="AH462" s="22"/>
    </row>
    <row r="463" spans="2:34" s="10" customFormat="1" ht="13.5">
      <c r="B463" s="21"/>
      <c r="C463" s="21"/>
      <c r="AH463" s="22"/>
    </row>
    <row r="464" spans="2:34" s="10" customFormat="1" ht="13.5">
      <c r="B464" s="21"/>
      <c r="C464" s="21"/>
      <c r="AH464" s="22"/>
    </row>
    <row r="465" spans="2:34" s="10" customFormat="1" ht="13.5">
      <c r="B465" s="21"/>
      <c r="C465" s="21"/>
      <c r="AH465" s="22"/>
    </row>
    <row r="466" spans="2:34" s="10" customFormat="1" ht="13.5">
      <c r="B466" s="21"/>
      <c r="C466" s="21"/>
      <c r="AH466" s="22"/>
    </row>
    <row r="467" spans="2:34" s="10" customFormat="1" ht="13.5">
      <c r="B467" s="21"/>
      <c r="C467" s="21"/>
      <c r="AH467" s="22"/>
    </row>
    <row r="468" spans="2:34" s="10" customFormat="1" ht="13.5">
      <c r="B468" s="21"/>
      <c r="C468" s="21"/>
      <c r="AH468" s="22"/>
    </row>
    <row r="469" spans="2:34" s="10" customFormat="1" ht="13.5">
      <c r="B469" s="21"/>
      <c r="C469" s="21"/>
      <c r="AH469" s="22"/>
    </row>
    <row r="470" spans="2:34" s="10" customFormat="1" ht="13.5">
      <c r="B470" s="21"/>
      <c r="C470" s="21"/>
      <c r="AH470" s="22"/>
    </row>
    <row r="471" spans="2:34" s="10" customFormat="1" ht="13.5">
      <c r="B471" s="21"/>
      <c r="C471" s="21"/>
      <c r="AH471" s="22"/>
    </row>
    <row r="472" spans="2:34" s="10" customFormat="1" ht="13.5">
      <c r="B472" s="21"/>
      <c r="C472" s="21"/>
      <c r="AH472" s="22"/>
    </row>
    <row r="473" spans="2:34" s="10" customFormat="1" ht="13.5">
      <c r="B473" s="21"/>
      <c r="C473" s="21"/>
      <c r="AH473" s="22"/>
    </row>
    <row r="474" spans="2:34" s="10" customFormat="1" ht="13.5">
      <c r="B474" s="21"/>
      <c r="C474" s="21"/>
      <c r="AH474" s="22"/>
    </row>
    <row r="475" spans="2:34" s="10" customFormat="1" ht="13.5">
      <c r="B475" s="21"/>
      <c r="C475" s="21"/>
      <c r="AH475" s="22"/>
    </row>
    <row r="476" spans="2:34" s="10" customFormat="1" ht="13.5">
      <c r="B476" s="21"/>
      <c r="C476" s="21"/>
      <c r="AH476" s="22"/>
    </row>
    <row r="477" spans="2:34" s="10" customFormat="1" ht="13.5">
      <c r="B477" s="21"/>
      <c r="C477" s="21"/>
      <c r="AH477" s="22"/>
    </row>
    <row r="478" spans="2:34" s="10" customFormat="1" ht="13.5">
      <c r="B478" s="21"/>
      <c r="C478" s="21"/>
      <c r="AH478" s="22"/>
    </row>
    <row r="479" spans="2:34" s="10" customFormat="1" ht="13.5">
      <c r="B479" s="21"/>
      <c r="C479" s="21"/>
      <c r="AH479" s="22"/>
    </row>
    <row r="480" spans="2:34" s="10" customFormat="1" ht="13.5">
      <c r="B480" s="21"/>
      <c r="C480" s="21"/>
      <c r="AH480" s="22"/>
    </row>
    <row r="481" spans="2:34" s="10" customFormat="1" ht="13.5">
      <c r="B481" s="21"/>
      <c r="C481" s="21"/>
      <c r="AH481" s="22"/>
    </row>
    <row r="482" spans="2:34" s="10" customFormat="1" ht="13.5">
      <c r="B482" s="21"/>
      <c r="C482" s="21"/>
      <c r="AH482" s="22"/>
    </row>
    <row r="483" spans="2:34" s="10" customFormat="1" ht="13.5">
      <c r="B483" s="21"/>
      <c r="C483" s="21"/>
      <c r="AH483" s="22"/>
    </row>
    <row r="484" spans="2:34" s="10" customFormat="1" ht="13.5">
      <c r="B484" s="21"/>
      <c r="C484" s="21"/>
      <c r="AH484" s="22"/>
    </row>
    <row r="485" spans="2:34" s="10" customFormat="1" ht="13.5">
      <c r="B485" s="21"/>
      <c r="C485" s="21"/>
      <c r="AH485" s="22"/>
    </row>
    <row r="486" spans="2:34" s="10" customFormat="1" ht="13.5">
      <c r="B486" s="21"/>
      <c r="C486" s="21"/>
      <c r="AH486" s="22"/>
    </row>
    <row r="487" spans="2:34" s="10" customFormat="1" ht="13.5">
      <c r="B487" s="21"/>
      <c r="C487" s="21"/>
      <c r="AH487" s="22"/>
    </row>
    <row r="488" spans="2:34" s="10" customFormat="1" ht="13.5">
      <c r="B488" s="21"/>
      <c r="C488" s="21"/>
      <c r="AH488" s="22"/>
    </row>
    <row r="489" spans="2:34" s="10" customFormat="1" ht="13.5">
      <c r="B489" s="21"/>
      <c r="C489" s="21"/>
      <c r="AH489" s="22"/>
    </row>
    <row r="490" spans="2:34" s="10" customFormat="1" ht="13.5">
      <c r="B490" s="21"/>
      <c r="C490" s="21"/>
      <c r="AH490" s="22"/>
    </row>
    <row r="491" spans="2:34" s="10" customFormat="1" ht="13.5">
      <c r="B491" s="21"/>
      <c r="C491" s="21"/>
      <c r="AH491" s="22"/>
    </row>
    <row r="492" spans="2:34" s="10" customFormat="1" ht="13.5">
      <c r="B492" s="21"/>
      <c r="C492" s="21"/>
      <c r="AH492" s="22"/>
    </row>
    <row r="493" spans="2:34" s="10" customFormat="1" ht="13.5">
      <c r="B493" s="21"/>
      <c r="C493" s="21"/>
      <c r="AH493" s="22"/>
    </row>
    <row r="494" spans="2:34" s="10" customFormat="1" ht="13.5">
      <c r="B494" s="21"/>
      <c r="C494" s="21"/>
      <c r="AH494" s="22"/>
    </row>
    <row r="495" spans="2:34" s="10" customFormat="1" ht="13.5">
      <c r="B495" s="21"/>
      <c r="C495" s="21"/>
      <c r="AH495" s="22"/>
    </row>
    <row r="496" spans="2:34" s="10" customFormat="1" ht="13.5">
      <c r="B496" s="21"/>
      <c r="C496" s="21"/>
      <c r="AH496" s="22"/>
    </row>
    <row r="497" spans="2:34" s="10" customFormat="1" ht="13.5">
      <c r="B497" s="21"/>
      <c r="C497" s="21"/>
      <c r="AH497" s="22"/>
    </row>
    <row r="498" spans="2:34" s="10" customFormat="1" ht="13.5">
      <c r="B498" s="21"/>
      <c r="C498" s="21"/>
      <c r="AH498" s="22"/>
    </row>
    <row r="499" spans="2:34" s="10" customFormat="1" ht="13.5">
      <c r="B499" s="21"/>
      <c r="C499" s="21"/>
      <c r="AH499" s="22"/>
    </row>
    <row r="500" spans="2:34" s="10" customFormat="1" ht="13.5">
      <c r="B500" s="21"/>
      <c r="C500" s="21"/>
      <c r="AH500" s="22"/>
    </row>
    <row r="501" spans="2:34" s="10" customFormat="1" ht="13.5">
      <c r="B501" s="21"/>
      <c r="C501" s="21"/>
      <c r="AH501" s="22"/>
    </row>
    <row r="502" spans="2:34" s="10" customFormat="1" ht="13.5">
      <c r="B502" s="21"/>
      <c r="C502" s="21"/>
      <c r="AH502" s="22"/>
    </row>
    <row r="503" spans="2:34" s="10" customFormat="1" ht="13.5">
      <c r="B503" s="21"/>
      <c r="C503" s="21"/>
      <c r="AH503" s="22"/>
    </row>
    <row r="504" spans="2:34" s="10" customFormat="1" ht="13.5">
      <c r="B504" s="21"/>
      <c r="C504" s="21"/>
      <c r="AH504" s="22"/>
    </row>
    <row r="505" spans="2:34" s="10" customFormat="1" ht="13.5">
      <c r="B505" s="21"/>
      <c r="C505" s="21"/>
      <c r="AH505" s="22"/>
    </row>
    <row r="506" spans="2:34" s="10" customFormat="1" ht="13.5">
      <c r="B506" s="21"/>
      <c r="C506" s="21"/>
      <c r="AH506" s="22"/>
    </row>
    <row r="507" spans="2:34" s="10" customFormat="1" ht="13.5">
      <c r="B507" s="21"/>
      <c r="C507" s="21"/>
      <c r="AH507" s="22"/>
    </row>
    <row r="508" spans="2:34" s="10" customFormat="1" ht="13.5">
      <c r="B508" s="21"/>
      <c r="C508" s="21"/>
      <c r="AH508" s="22"/>
    </row>
    <row r="509" spans="2:34" s="10" customFormat="1" ht="13.5">
      <c r="B509" s="21"/>
      <c r="C509" s="21"/>
      <c r="AH509" s="22"/>
    </row>
    <row r="510" spans="2:34" s="10" customFormat="1" ht="13.5">
      <c r="B510" s="21"/>
      <c r="C510" s="21"/>
      <c r="AH510" s="22"/>
    </row>
    <row r="511" spans="2:34" s="10" customFormat="1" ht="13.5">
      <c r="B511" s="21"/>
      <c r="C511" s="21"/>
      <c r="AH511" s="22"/>
    </row>
    <row r="512" spans="2:34" s="10" customFormat="1" ht="13.5">
      <c r="B512" s="21"/>
      <c r="C512" s="21"/>
      <c r="AH512" s="22"/>
    </row>
    <row r="513" spans="2:34" s="10" customFormat="1" ht="13.5">
      <c r="B513" s="21"/>
      <c r="C513" s="21"/>
      <c r="AH513" s="22"/>
    </row>
    <row r="514" spans="2:34" s="10" customFormat="1" ht="13.5">
      <c r="B514" s="21"/>
      <c r="C514" s="21"/>
      <c r="AH514" s="22"/>
    </row>
    <row r="515" spans="2:34" s="10" customFormat="1" ht="13.5">
      <c r="B515" s="21"/>
      <c r="C515" s="21"/>
      <c r="AH515" s="22"/>
    </row>
    <row r="516" spans="2:34" s="10" customFormat="1" ht="13.5">
      <c r="B516" s="21"/>
      <c r="C516" s="21"/>
      <c r="AH516" s="22"/>
    </row>
    <row r="517" spans="2:34" s="10" customFormat="1" ht="13.5">
      <c r="B517" s="21"/>
      <c r="C517" s="21"/>
      <c r="AH517" s="22"/>
    </row>
    <row r="518" spans="2:34" s="10" customFormat="1" ht="13.5">
      <c r="B518" s="21"/>
      <c r="C518" s="21"/>
      <c r="AH518" s="22"/>
    </row>
    <row r="519" spans="2:34" s="10" customFormat="1" ht="13.5">
      <c r="B519" s="21"/>
      <c r="C519" s="21"/>
      <c r="AH519" s="22"/>
    </row>
    <row r="520" spans="2:34" s="10" customFormat="1" ht="13.5">
      <c r="B520" s="21"/>
      <c r="C520" s="21"/>
      <c r="AH520" s="22"/>
    </row>
    <row r="521" spans="2:34" s="10" customFormat="1" ht="13.5">
      <c r="B521" s="21"/>
      <c r="C521" s="21"/>
      <c r="AH521" s="22"/>
    </row>
    <row r="522" spans="2:34" s="10" customFormat="1" ht="13.5">
      <c r="B522" s="21"/>
      <c r="C522" s="21"/>
      <c r="AH522" s="22"/>
    </row>
    <row r="523" spans="2:34" s="10" customFormat="1" ht="13.5">
      <c r="B523" s="21"/>
      <c r="C523" s="21"/>
      <c r="AH523" s="22"/>
    </row>
    <row r="524" spans="2:34" s="10" customFormat="1" ht="13.5">
      <c r="B524" s="21"/>
      <c r="C524" s="21"/>
      <c r="AH524" s="22"/>
    </row>
    <row r="525" spans="2:34" s="10" customFormat="1" ht="13.5">
      <c r="B525" s="21"/>
      <c r="C525" s="21"/>
      <c r="AH525" s="22"/>
    </row>
    <row r="526" spans="2:34" s="10" customFormat="1" ht="13.5">
      <c r="B526" s="21"/>
      <c r="C526" s="21"/>
      <c r="AH526" s="22"/>
    </row>
    <row r="527" spans="2:34" s="10" customFormat="1" ht="13.5">
      <c r="B527" s="21"/>
      <c r="C527" s="21"/>
      <c r="AH527" s="22"/>
    </row>
    <row r="528" spans="2:34" s="10" customFormat="1" ht="13.5">
      <c r="B528" s="21"/>
      <c r="C528" s="21"/>
      <c r="AH528" s="22"/>
    </row>
    <row r="529" spans="2:34" s="10" customFormat="1" ht="13.5">
      <c r="B529" s="21"/>
      <c r="C529" s="21"/>
      <c r="AH529" s="22"/>
    </row>
    <row r="530" spans="2:34" s="10" customFormat="1" ht="13.5">
      <c r="B530" s="21"/>
      <c r="C530" s="21"/>
      <c r="AH530" s="22"/>
    </row>
    <row r="531" spans="2:34" s="10" customFormat="1" ht="13.5">
      <c r="B531" s="21"/>
      <c r="C531" s="21"/>
      <c r="AH531" s="22"/>
    </row>
    <row r="532" spans="2:34" s="10" customFormat="1" ht="13.5">
      <c r="B532" s="21"/>
      <c r="C532" s="21"/>
      <c r="AH532" s="22"/>
    </row>
    <row r="533" spans="2:34" s="10" customFormat="1" ht="13.5">
      <c r="B533" s="21"/>
      <c r="C533" s="21"/>
      <c r="AH533" s="22"/>
    </row>
    <row r="534" spans="2:34" s="10" customFormat="1" ht="13.5">
      <c r="B534" s="21"/>
      <c r="C534" s="21"/>
      <c r="AH534" s="22"/>
    </row>
    <row r="535" spans="2:34" s="10" customFormat="1" ht="13.5">
      <c r="B535" s="21"/>
      <c r="C535" s="21"/>
      <c r="AH535" s="22"/>
    </row>
    <row r="536" spans="2:34" s="10" customFormat="1" ht="13.5">
      <c r="B536" s="21"/>
      <c r="C536" s="21"/>
      <c r="AH536" s="22"/>
    </row>
    <row r="537" spans="2:34" s="10" customFormat="1" ht="13.5">
      <c r="B537" s="21"/>
      <c r="C537" s="21"/>
      <c r="AH537" s="22"/>
    </row>
    <row r="538" spans="2:34" s="10" customFormat="1" ht="13.5">
      <c r="B538" s="21"/>
      <c r="C538" s="21"/>
      <c r="AH538" s="22"/>
    </row>
    <row r="539" spans="2:34" s="10" customFormat="1" ht="13.5">
      <c r="B539" s="21"/>
      <c r="C539" s="21"/>
      <c r="AH539" s="22"/>
    </row>
    <row r="540" spans="2:34" s="10" customFormat="1" ht="13.5">
      <c r="B540" s="21"/>
      <c r="C540" s="21"/>
      <c r="AH540" s="22"/>
    </row>
    <row r="541" spans="2:34" s="10" customFormat="1" ht="13.5">
      <c r="B541" s="21"/>
      <c r="C541" s="21"/>
      <c r="AH541" s="22"/>
    </row>
    <row r="542" spans="2:34" s="10" customFormat="1" ht="13.5">
      <c r="B542" s="21"/>
      <c r="C542" s="21"/>
      <c r="AH542" s="22"/>
    </row>
    <row r="543" spans="2:34" s="10" customFormat="1" ht="13.5">
      <c r="B543" s="21"/>
      <c r="C543" s="21"/>
      <c r="AH543" s="22"/>
    </row>
    <row r="544" spans="2:34" s="10" customFormat="1" ht="13.5">
      <c r="B544" s="21"/>
      <c r="C544" s="21"/>
      <c r="AH544" s="22"/>
    </row>
    <row r="545" spans="2:34" s="10" customFormat="1" ht="13.5">
      <c r="B545" s="21"/>
      <c r="C545" s="21"/>
      <c r="AH545" s="22"/>
    </row>
    <row r="546" spans="2:34" s="10" customFormat="1" ht="13.5">
      <c r="B546" s="21"/>
      <c r="C546" s="21"/>
      <c r="AH546" s="22"/>
    </row>
    <row r="547" spans="2:34" s="10" customFormat="1" ht="13.5">
      <c r="B547" s="21"/>
      <c r="C547" s="21"/>
      <c r="AH547" s="22"/>
    </row>
    <row r="548" spans="2:34" s="10" customFormat="1" ht="13.5">
      <c r="B548" s="21"/>
      <c r="C548" s="21"/>
      <c r="AH548" s="22"/>
    </row>
    <row r="549" spans="2:34" s="10" customFormat="1" ht="13.5">
      <c r="B549" s="21"/>
      <c r="C549" s="21"/>
      <c r="AH549" s="22"/>
    </row>
    <row r="550" spans="2:34" s="10" customFormat="1" ht="13.5">
      <c r="B550" s="21"/>
      <c r="C550" s="21"/>
      <c r="AH550" s="22"/>
    </row>
    <row r="551" spans="2:34" s="10" customFormat="1" ht="13.5">
      <c r="B551" s="21"/>
      <c r="C551" s="21"/>
      <c r="AH551" s="22"/>
    </row>
    <row r="552" spans="2:34" s="10" customFormat="1" ht="13.5">
      <c r="B552" s="21"/>
      <c r="C552" s="21"/>
      <c r="AH552" s="22"/>
    </row>
    <row r="553" spans="2:34" s="10" customFormat="1" ht="13.5">
      <c r="B553" s="21"/>
      <c r="C553" s="21"/>
      <c r="AH553" s="22"/>
    </row>
    <row r="554" spans="2:34" s="10" customFormat="1" ht="13.5">
      <c r="B554" s="21"/>
      <c r="C554" s="21"/>
      <c r="AH554" s="22"/>
    </row>
    <row r="555" spans="2:34" s="10" customFormat="1" ht="13.5">
      <c r="B555" s="21"/>
      <c r="C555" s="21"/>
      <c r="AH555" s="22"/>
    </row>
    <row r="556" spans="2:34" s="10" customFormat="1" ht="13.5">
      <c r="B556" s="21"/>
      <c r="C556" s="21"/>
      <c r="AH556" s="22"/>
    </row>
    <row r="557" spans="2:34" s="10" customFormat="1" ht="13.5">
      <c r="B557" s="21"/>
      <c r="C557" s="21"/>
      <c r="AH557" s="22"/>
    </row>
    <row r="558" spans="2:34" s="10" customFormat="1" ht="13.5">
      <c r="B558" s="21"/>
      <c r="C558" s="21"/>
      <c r="AH558" s="22"/>
    </row>
    <row r="559" spans="2:34" s="10" customFormat="1" ht="13.5">
      <c r="B559" s="21"/>
      <c r="C559" s="21"/>
      <c r="AH559" s="22"/>
    </row>
    <row r="560" spans="2:34" s="10" customFormat="1" ht="13.5">
      <c r="B560" s="21"/>
      <c r="C560" s="21"/>
      <c r="AH560" s="22"/>
    </row>
    <row r="561" spans="2:34" s="10" customFormat="1" ht="13.5">
      <c r="B561" s="21"/>
      <c r="C561" s="21"/>
      <c r="AH561" s="22"/>
    </row>
    <row r="562" spans="2:34" s="10" customFormat="1" ht="13.5">
      <c r="B562" s="21"/>
      <c r="C562" s="21"/>
      <c r="AH562" s="22"/>
    </row>
    <row r="563" spans="2:34" s="10" customFormat="1" ht="13.5">
      <c r="B563" s="21"/>
      <c r="C563" s="21"/>
      <c r="AH563" s="22"/>
    </row>
    <row r="564" spans="2:34" s="10" customFormat="1" ht="13.5">
      <c r="B564" s="21"/>
      <c r="C564" s="21"/>
      <c r="AH564" s="22"/>
    </row>
    <row r="565" spans="2:34" s="10" customFormat="1" ht="13.5">
      <c r="B565" s="21"/>
      <c r="C565" s="21"/>
      <c r="AH565" s="22"/>
    </row>
    <row r="566" spans="2:34" s="10" customFormat="1" ht="13.5">
      <c r="B566" s="21"/>
      <c r="C566" s="21"/>
      <c r="AH566" s="22"/>
    </row>
    <row r="567" spans="2:34" s="10" customFormat="1" ht="13.5">
      <c r="B567" s="21"/>
      <c r="C567" s="21"/>
      <c r="AH567" s="22"/>
    </row>
    <row r="568" spans="2:34" s="10" customFormat="1" ht="13.5">
      <c r="B568" s="21"/>
      <c r="C568" s="21"/>
      <c r="AH568" s="22"/>
    </row>
    <row r="569" spans="2:34" s="10" customFormat="1" ht="13.5">
      <c r="B569" s="21"/>
      <c r="C569" s="21"/>
      <c r="AH569" s="22"/>
    </row>
    <row r="570" spans="2:34" s="10" customFormat="1" ht="13.5">
      <c r="B570" s="21"/>
      <c r="C570" s="21"/>
      <c r="AH570" s="22"/>
    </row>
    <row r="571" spans="2:34" s="10" customFormat="1" ht="13.5">
      <c r="B571" s="21"/>
      <c r="C571" s="21"/>
      <c r="AH571" s="22"/>
    </row>
    <row r="572" spans="2:34" s="10" customFormat="1" ht="13.5">
      <c r="B572" s="21"/>
      <c r="C572" s="21"/>
      <c r="AH572" s="22"/>
    </row>
    <row r="573" spans="2:34" s="10" customFormat="1" ht="13.5">
      <c r="B573" s="21"/>
      <c r="C573" s="21"/>
      <c r="AH573" s="22"/>
    </row>
    <row r="574" spans="2:34" s="10" customFormat="1" ht="13.5">
      <c r="B574" s="21"/>
      <c r="C574" s="21"/>
      <c r="AH574" s="22"/>
    </row>
    <row r="575" spans="2:34" s="10" customFormat="1" ht="13.5">
      <c r="B575" s="21"/>
      <c r="C575" s="21"/>
      <c r="AH575" s="22"/>
    </row>
    <row r="576" spans="2:34" s="10" customFormat="1" ht="13.5">
      <c r="B576" s="21"/>
      <c r="C576" s="21"/>
      <c r="AH576" s="22"/>
    </row>
    <row r="577" spans="2:34" s="10" customFormat="1" ht="13.5">
      <c r="B577" s="21"/>
      <c r="C577" s="21"/>
      <c r="AH577" s="22"/>
    </row>
    <row r="578" spans="2:34" s="10" customFormat="1" ht="13.5">
      <c r="B578" s="21"/>
      <c r="C578" s="21"/>
      <c r="AH578" s="22"/>
    </row>
    <row r="579" spans="2:34" s="10" customFormat="1" ht="13.5">
      <c r="B579" s="21"/>
      <c r="C579" s="21"/>
      <c r="AH579" s="22"/>
    </row>
    <row r="580" spans="2:34" s="10" customFormat="1" ht="13.5">
      <c r="B580" s="21"/>
      <c r="C580" s="21"/>
      <c r="AH580" s="22"/>
    </row>
    <row r="581" spans="2:34" s="10" customFormat="1" ht="13.5">
      <c r="B581" s="21"/>
      <c r="C581" s="21"/>
      <c r="AH581" s="22"/>
    </row>
    <row r="582" spans="2:34" s="10" customFormat="1" ht="13.5">
      <c r="B582" s="21"/>
      <c r="C582" s="21"/>
      <c r="AH582" s="22"/>
    </row>
    <row r="583" spans="2:34" s="10" customFormat="1" ht="13.5">
      <c r="B583" s="21"/>
      <c r="C583" s="21"/>
      <c r="AH583" s="22"/>
    </row>
    <row r="584" spans="2:34" s="10" customFormat="1" ht="13.5">
      <c r="B584" s="21"/>
      <c r="C584" s="21"/>
      <c r="AH584" s="22"/>
    </row>
    <row r="585" spans="2:34" s="10" customFormat="1" ht="13.5">
      <c r="B585" s="21"/>
      <c r="C585" s="21"/>
      <c r="AH585" s="22"/>
    </row>
    <row r="586" spans="2:34" s="10" customFormat="1" ht="13.5">
      <c r="B586" s="21"/>
      <c r="C586" s="21"/>
      <c r="AH586" s="22"/>
    </row>
    <row r="587" spans="2:34" s="10" customFormat="1" ht="13.5">
      <c r="B587" s="21"/>
      <c r="C587" s="21"/>
      <c r="AH587" s="22"/>
    </row>
    <row r="588" spans="2:34" s="10" customFormat="1" ht="13.5">
      <c r="B588" s="21"/>
      <c r="C588" s="21"/>
      <c r="AH588" s="22"/>
    </row>
    <row r="589" spans="2:34" s="10" customFormat="1" ht="13.5">
      <c r="B589" s="21"/>
      <c r="C589" s="21"/>
      <c r="AH589" s="22"/>
    </row>
    <row r="590" spans="2:34" s="10" customFormat="1" ht="13.5">
      <c r="B590" s="21"/>
      <c r="C590" s="21"/>
      <c r="AH590" s="22"/>
    </row>
    <row r="591" spans="2:34" s="10" customFormat="1" ht="13.5">
      <c r="B591" s="21"/>
      <c r="C591" s="21"/>
      <c r="AH591" s="22"/>
    </row>
    <row r="592" spans="2:34" s="10" customFormat="1" ht="13.5">
      <c r="B592" s="21"/>
      <c r="C592" s="21"/>
      <c r="AH592" s="22"/>
    </row>
    <row r="593" spans="2:34" s="10" customFormat="1" ht="13.5">
      <c r="B593" s="21"/>
      <c r="C593" s="21"/>
      <c r="AH593" s="22"/>
    </row>
    <row r="594" spans="2:34" s="10" customFormat="1" ht="13.5">
      <c r="B594" s="21"/>
      <c r="C594" s="21"/>
      <c r="AH594" s="22"/>
    </row>
    <row r="595" spans="2:34" s="10" customFormat="1" ht="13.5">
      <c r="B595" s="21"/>
      <c r="C595" s="21"/>
      <c r="AH595" s="22"/>
    </row>
    <row r="596" spans="2:34" s="10" customFormat="1" ht="13.5">
      <c r="B596" s="21"/>
      <c r="C596" s="21"/>
      <c r="AH596" s="22"/>
    </row>
    <row r="597" spans="2:34" s="10" customFormat="1" ht="13.5">
      <c r="B597" s="21"/>
      <c r="C597" s="21"/>
      <c r="AH597" s="22"/>
    </row>
    <row r="598" spans="2:34" s="10" customFormat="1" ht="13.5">
      <c r="B598" s="21"/>
      <c r="C598" s="21"/>
      <c r="AH598" s="22"/>
    </row>
    <row r="599" spans="2:34" s="10" customFormat="1" ht="13.5">
      <c r="B599" s="21"/>
      <c r="C599" s="21"/>
      <c r="AH599" s="22"/>
    </row>
    <row r="600" spans="2:34" s="10" customFormat="1" ht="13.5">
      <c r="B600" s="21"/>
      <c r="C600" s="21"/>
      <c r="AH600" s="22"/>
    </row>
    <row r="601" spans="2:34" s="10" customFormat="1" ht="13.5">
      <c r="B601" s="21"/>
      <c r="C601" s="21"/>
      <c r="AH601" s="22"/>
    </row>
    <row r="602" spans="2:34" s="10" customFormat="1" ht="13.5">
      <c r="B602" s="21"/>
      <c r="C602" s="21"/>
      <c r="AH602" s="22"/>
    </row>
    <row r="603" spans="2:34" s="10" customFormat="1" ht="13.5">
      <c r="B603" s="21"/>
      <c r="C603" s="21"/>
      <c r="AH603" s="22"/>
    </row>
    <row r="604" spans="2:34" s="10" customFormat="1" ht="13.5">
      <c r="B604" s="21"/>
      <c r="C604" s="21"/>
      <c r="AH604" s="22"/>
    </row>
    <row r="605" spans="2:34" s="10" customFormat="1" ht="13.5">
      <c r="B605" s="21"/>
      <c r="C605" s="21"/>
      <c r="AH605" s="22"/>
    </row>
    <row r="606" spans="2:34" s="10" customFormat="1" ht="13.5">
      <c r="B606" s="21"/>
      <c r="C606" s="21"/>
      <c r="AH606" s="22"/>
    </row>
    <row r="607" spans="2:34" s="10" customFormat="1" ht="13.5">
      <c r="B607" s="21"/>
      <c r="C607" s="21"/>
      <c r="AH607" s="22"/>
    </row>
    <row r="608" spans="2:34" s="10" customFormat="1" ht="13.5">
      <c r="B608" s="21"/>
      <c r="C608" s="21"/>
      <c r="AH608" s="22"/>
    </row>
    <row r="609" spans="2:34" s="10" customFormat="1" ht="13.5">
      <c r="B609" s="21"/>
      <c r="C609" s="21"/>
      <c r="AH609" s="22"/>
    </row>
    <row r="610" spans="2:34" s="10" customFormat="1" ht="13.5">
      <c r="B610" s="21"/>
      <c r="C610" s="21"/>
      <c r="AH610" s="22"/>
    </row>
    <row r="611" spans="2:34" s="10" customFormat="1" ht="13.5">
      <c r="B611" s="21"/>
      <c r="C611" s="21"/>
      <c r="AH611" s="22"/>
    </row>
    <row r="612" spans="2:34" s="10" customFormat="1" ht="13.5">
      <c r="B612" s="21"/>
      <c r="C612" s="21"/>
      <c r="AH612" s="22"/>
    </row>
    <row r="613" spans="2:34" s="10" customFormat="1" ht="13.5">
      <c r="B613" s="21"/>
      <c r="C613" s="21"/>
      <c r="AH613" s="22"/>
    </row>
    <row r="614" spans="2:34" s="10" customFormat="1" ht="13.5">
      <c r="B614" s="21"/>
      <c r="C614" s="21"/>
      <c r="AH614" s="22"/>
    </row>
    <row r="615" spans="2:34" s="10" customFormat="1" ht="13.5">
      <c r="B615" s="21"/>
      <c r="C615" s="21"/>
      <c r="AH615" s="22"/>
    </row>
    <row r="616" spans="2:34" s="10" customFormat="1" ht="13.5">
      <c r="B616" s="21"/>
      <c r="C616" s="21"/>
      <c r="AH616" s="22"/>
    </row>
    <row r="617" spans="2:34" s="10" customFormat="1" ht="13.5">
      <c r="B617" s="21"/>
      <c r="C617" s="21"/>
      <c r="AH617" s="22"/>
    </row>
    <row r="618" spans="2:34" s="10" customFormat="1" ht="13.5">
      <c r="B618" s="21"/>
      <c r="C618" s="21"/>
      <c r="AH618" s="22"/>
    </row>
    <row r="619" spans="2:34" s="10" customFormat="1" ht="13.5">
      <c r="B619" s="21"/>
      <c r="C619" s="21"/>
      <c r="AH619" s="22"/>
    </row>
    <row r="620" spans="2:34" s="10" customFormat="1" ht="13.5">
      <c r="B620" s="21"/>
      <c r="C620" s="21"/>
      <c r="AH620" s="22"/>
    </row>
    <row r="621" spans="2:34" s="10" customFormat="1" ht="13.5">
      <c r="B621" s="21"/>
      <c r="C621" s="21"/>
      <c r="AH621" s="22"/>
    </row>
    <row r="622" spans="2:34" s="10" customFormat="1" ht="13.5">
      <c r="B622" s="21"/>
      <c r="C622" s="21"/>
      <c r="AH622" s="22"/>
    </row>
    <row r="623" spans="2:34" s="10" customFormat="1" ht="13.5">
      <c r="B623" s="21"/>
      <c r="C623" s="21"/>
      <c r="AH623" s="22"/>
    </row>
    <row r="624" spans="2:34" s="10" customFormat="1" ht="13.5">
      <c r="B624" s="21"/>
      <c r="C624" s="21"/>
      <c r="AH624" s="22"/>
    </row>
    <row r="625" spans="2:34" s="10" customFormat="1" ht="13.5">
      <c r="B625" s="21"/>
      <c r="C625" s="21"/>
      <c r="AH625" s="22"/>
    </row>
    <row r="626" spans="2:34" s="10" customFormat="1" ht="13.5">
      <c r="B626" s="21"/>
      <c r="C626" s="21"/>
      <c r="AH626" s="22"/>
    </row>
    <row r="627" spans="2:34" s="10" customFormat="1" ht="13.5">
      <c r="B627" s="21"/>
      <c r="C627" s="21"/>
      <c r="AH627" s="22"/>
    </row>
    <row r="628" spans="2:34" s="10" customFormat="1" ht="13.5">
      <c r="B628" s="21"/>
      <c r="C628" s="21"/>
      <c r="AH628" s="22"/>
    </row>
    <row r="629" spans="2:34" s="10" customFormat="1" ht="13.5">
      <c r="B629" s="21"/>
      <c r="C629" s="21"/>
      <c r="AH629" s="22"/>
    </row>
    <row r="630" spans="2:34" s="10" customFormat="1" ht="13.5">
      <c r="B630" s="21"/>
      <c r="C630" s="21"/>
      <c r="AH630" s="22"/>
    </row>
    <row r="631" spans="2:34" s="10" customFormat="1" ht="13.5">
      <c r="B631" s="21"/>
      <c r="C631" s="21"/>
      <c r="AH631" s="22"/>
    </row>
    <row r="632" spans="2:34" s="10" customFormat="1" ht="13.5">
      <c r="B632" s="21"/>
      <c r="C632" s="21"/>
      <c r="AH632" s="22"/>
    </row>
    <row r="633" spans="2:34" s="10" customFormat="1" ht="13.5">
      <c r="B633" s="21"/>
      <c r="C633" s="21"/>
      <c r="AH633" s="22"/>
    </row>
    <row r="634" spans="2:34" s="10" customFormat="1" ht="13.5">
      <c r="B634" s="21"/>
      <c r="C634" s="21"/>
      <c r="AH634" s="22"/>
    </row>
    <row r="635" spans="2:34" s="10" customFormat="1" ht="13.5">
      <c r="B635" s="21"/>
      <c r="C635" s="21"/>
      <c r="AH635" s="22"/>
    </row>
    <row r="636" spans="2:34" s="10" customFormat="1" ht="13.5">
      <c r="B636" s="21"/>
      <c r="C636" s="21"/>
      <c r="AH636" s="22"/>
    </row>
    <row r="637" spans="2:34" s="10" customFormat="1" ht="13.5">
      <c r="B637" s="21"/>
      <c r="C637" s="21"/>
      <c r="AH637" s="22"/>
    </row>
    <row r="638" spans="2:34" s="10" customFormat="1" ht="13.5">
      <c r="B638" s="21"/>
      <c r="C638" s="21"/>
      <c r="AH638" s="22"/>
    </row>
    <row r="639" spans="2:34" s="10" customFormat="1" ht="13.5">
      <c r="B639" s="21"/>
      <c r="C639" s="21"/>
      <c r="AH639" s="22"/>
    </row>
    <row r="640" spans="2:34" s="10" customFormat="1" ht="13.5">
      <c r="B640" s="21"/>
      <c r="C640" s="21"/>
      <c r="AH640" s="22"/>
    </row>
    <row r="641" spans="2:34" s="10" customFormat="1" ht="13.5">
      <c r="B641" s="21"/>
      <c r="C641" s="21"/>
      <c r="AH641" s="22"/>
    </row>
    <row r="642" spans="2:34" s="10" customFormat="1" ht="13.5">
      <c r="B642" s="21"/>
      <c r="C642" s="21"/>
      <c r="AH642" s="22"/>
    </row>
    <row r="643" spans="2:34" s="10" customFormat="1" ht="13.5">
      <c r="B643" s="21"/>
      <c r="C643" s="21"/>
      <c r="AH643" s="22"/>
    </row>
    <row r="644" spans="2:34" s="10" customFormat="1" ht="13.5">
      <c r="B644" s="21"/>
      <c r="C644" s="21"/>
      <c r="AH644" s="22"/>
    </row>
    <row r="645" spans="2:34" s="10" customFormat="1" ht="13.5">
      <c r="B645" s="21"/>
      <c r="C645" s="21"/>
      <c r="AH645" s="22"/>
    </row>
    <row r="646" spans="2:34" s="10" customFormat="1" ht="13.5">
      <c r="B646" s="21"/>
      <c r="C646" s="21"/>
      <c r="AH646" s="22"/>
    </row>
    <row r="647" spans="2:34" s="10" customFormat="1" ht="13.5">
      <c r="B647" s="21"/>
      <c r="C647" s="21"/>
      <c r="AH647" s="22"/>
    </row>
    <row r="648" spans="2:34" s="10" customFormat="1" ht="13.5">
      <c r="B648" s="21"/>
      <c r="C648" s="21"/>
      <c r="AH648" s="22"/>
    </row>
    <row r="649" spans="2:34" s="10" customFormat="1" ht="13.5">
      <c r="B649" s="21"/>
      <c r="C649" s="21"/>
      <c r="AH649" s="22"/>
    </row>
    <row r="650" spans="2:34" s="10" customFormat="1" ht="13.5">
      <c r="B650" s="21"/>
      <c r="C650" s="21"/>
      <c r="AH650" s="22"/>
    </row>
    <row r="651" spans="2:34" s="10" customFormat="1" ht="13.5">
      <c r="B651" s="21"/>
      <c r="C651" s="21"/>
      <c r="AH651" s="22"/>
    </row>
    <row r="652" spans="2:34" s="10" customFormat="1" ht="13.5">
      <c r="B652" s="21"/>
      <c r="C652" s="21"/>
      <c r="AH652" s="22"/>
    </row>
    <row r="653" spans="2:34" s="10" customFormat="1" ht="13.5">
      <c r="B653" s="21"/>
      <c r="C653" s="21"/>
      <c r="AH653" s="22"/>
    </row>
    <row r="654" spans="2:34" s="10" customFormat="1" ht="13.5">
      <c r="B654" s="21"/>
      <c r="C654" s="21"/>
      <c r="AH654" s="22"/>
    </row>
    <row r="655" spans="2:34" s="10" customFormat="1" ht="13.5">
      <c r="B655" s="21"/>
      <c r="C655" s="21"/>
      <c r="AH655" s="22"/>
    </row>
    <row r="656" spans="2:34" s="10" customFormat="1" ht="13.5">
      <c r="B656" s="21"/>
      <c r="C656" s="21"/>
      <c r="AH656" s="22"/>
    </row>
    <row r="657" spans="2:34" s="10" customFormat="1" ht="13.5">
      <c r="B657" s="21"/>
      <c r="C657" s="21"/>
      <c r="AH657" s="22"/>
    </row>
    <row r="658" spans="2:34" s="10" customFormat="1" ht="13.5">
      <c r="B658" s="21"/>
      <c r="C658" s="21"/>
      <c r="AH658" s="22"/>
    </row>
    <row r="659" spans="2:34" s="10" customFormat="1" ht="13.5">
      <c r="B659" s="21"/>
      <c r="C659" s="21"/>
      <c r="AH659" s="22"/>
    </row>
    <row r="660" spans="2:34" s="10" customFormat="1" ht="13.5">
      <c r="B660" s="21"/>
      <c r="C660" s="21"/>
      <c r="AH660" s="22"/>
    </row>
    <row r="661" spans="2:34" s="10" customFormat="1" ht="13.5">
      <c r="B661" s="21"/>
      <c r="C661" s="21"/>
      <c r="AH661" s="22"/>
    </row>
    <row r="662" spans="2:34" s="10" customFormat="1" ht="13.5">
      <c r="B662" s="21"/>
      <c r="C662" s="21"/>
      <c r="AH662" s="22"/>
    </row>
    <row r="663" spans="2:34" s="10" customFormat="1" ht="13.5">
      <c r="B663" s="21"/>
      <c r="C663" s="21"/>
      <c r="AH663" s="22"/>
    </row>
    <row r="664" spans="2:34" s="10" customFormat="1" ht="13.5">
      <c r="B664" s="21"/>
      <c r="C664" s="21"/>
      <c r="AH664" s="22"/>
    </row>
    <row r="665" spans="2:34" s="10" customFormat="1" ht="13.5">
      <c r="B665" s="21"/>
      <c r="C665" s="21"/>
      <c r="AH665" s="22"/>
    </row>
    <row r="666" spans="2:34" s="10" customFormat="1" ht="13.5">
      <c r="B666" s="21"/>
      <c r="C666" s="21"/>
      <c r="AH666" s="22"/>
    </row>
    <row r="667" spans="2:34" s="10" customFormat="1" ht="13.5">
      <c r="B667" s="21"/>
      <c r="C667" s="21"/>
      <c r="AH667" s="22"/>
    </row>
    <row r="668" spans="2:34" s="10" customFormat="1" ht="13.5">
      <c r="B668" s="21"/>
      <c r="C668" s="21"/>
      <c r="AH668" s="22"/>
    </row>
    <row r="669" spans="2:34" s="10" customFormat="1" ht="13.5">
      <c r="B669" s="21"/>
      <c r="C669" s="21"/>
      <c r="AH669" s="22"/>
    </row>
    <row r="670" spans="2:34" s="10" customFormat="1" ht="13.5">
      <c r="B670" s="21"/>
      <c r="C670" s="21"/>
      <c r="AH670" s="22"/>
    </row>
    <row r="671" spans="2:34" s="10" customFormat="1" ht="13.5">
      <c r="B671" s="21"/>
      <c r="C671" s="21"/>
      <c r="AH671" s="22"/>
    </row>
    <row r="672" spans="2:34" s="10" customFormat="1" ht="13.5">
      <c r="B672" s="21"/>
      <c r="C672" s="21"/>
      <c r="AH672" s="22"/>
    </row>
    <row r="673" spans="2:34" s="10" customFormat="1" ht="13.5">
      <c r="B673" s="21"/>
      <c r="C673" s="21"/>
      <c r="AH673" s="22"/>
    </row>
    <row r="674" spans="2:34" s="10" customFormat="1" ht="13.5">
      <c r="B674" s="21"/>
      <c r="C674" s="21"/>
      <c r="AH674" s="22"/>
    </row>
    <row r="675" spans="2:34" s="10" customFormat="1" ht="13.5">
      <c r="B675" s="21"/>
      <c r="C675" s="21"/>
      <c r="AH675" s="22"/>
    </row>
    <row r="676" spans="2:34" s="10" customFormat="1" ht="13.5">
      <c r="B676" s="21"/>
      <c r="C676" s="21"/>
      <c r="AH676" s="22"/>
    </row>
    <row r="677" spans="2:34" s="10" customFormat="1" ht="13.5">
      <c r="B677" s="21"/>
      <c r="C677" s="21"/>
      <c r="AH677" s="22"/>
    </row>
    <row r="678" spans="2:34" s="10" customFormat="1" ht="13.5">
      <c r="B678" s="21"/>
      <c r="C678" s="21"/>
      <c r="AH678" s="22"/>
    </row>
    <row r="679" spans="2:34" s="10" customFormat="1" ht="13.5">
      <c r="B679" s="21"/>
      <c r="C679" s="21"/>
      <c r="AH679" s="22"/>
    </row>
    <row r="680" spans="2:34" s="10" customFormat="1" ht="13.5">
      <c r="B680" s="21"/>
      <c r="C680" s="21"/>
      <c r="AH680" s="22"/>
    </row>
    <row r="681" spans="2:34" s="10" customFormat="1" ht="13.5">
      <c r="B681" s="21"/>
      <c r="C681" s="21"/>
      <c r="AH681" s="22"/>
    </row>
    <row r="682" spans="2:34" s="10" customFormat="1" ht="13.5">
      <c r="B682" s="21"/>
      <c r="C682" s="21"/>
      <c r="AH682" s="22"/>
    </row>
    <row r="683" spans="2:34" s="10" customFormat="1" ht="13.5">
      <c r="B683" s="21"/>
      <c r="C683" s="21"/>
      <c r="AH683" s="22"/>
    </row>
    <row r="684" spans="2:34" s="10" customFormat="1" ht="13.5">
      <c r="B684" s="21"/>
      <c r="C684" s="21"/>
      <c r="AH684" s="22"/>
    </row>
    <row r="685" spans="2:34" s="10" customFormat="1" ht="13.5">
      <c r="B685" s="21"/>
      <c r="C685" s="21"/>
      <c r="AH685" s="22"/>
    </row>
    <row r="686" spans="2:34" s="10" customFormat="1" ht="13.5">
      <c r="B686" s="21"/>
      <c r="C686" s="21"/>
      <c r="AH686" s="22"/>
    </row>
    <row r="687" spans="2:34" s="10" customFormat="1" ht="13.5">
      <c r="B687" s="21"/>
      <c r="C687" s="21"/>
      <c r="AH687" s="22"/>
    </row>
    <row r="688" spans="2:34" s="10" customFormat="1" ht="13.5">
      <c r="B688" s="21"/>
      <c r="C688" s="21"/>
      <c r="AH688" s="22"/>
    </row>
    <row r="689" spans="2:34" s="10" customFormat="1" ht="13.5">
      <c r="B689" s="21"/>
      <c r="C689" s="21"/>
      <c r="AH689" s="22"/>
    </row>
    <row r="690" spans="2:34" s="10" customFormat="1" ht="13.5">
      <c r="B690" s="21"/>
      <c r="C690" s="21"/>
      <c r="AH690" s="22"/>
    </row>
    <row r="691" spans="2:34" s="10" customFormat="1" ht="13.5">
      <c r="B691" s="21"/>
      <c r="C691" s="21"/>
      <c r="AH691" s="22"/>
    </row>
    <row r="692" spans="2:34" s="10" customFormat="1" ht="13.5">
      <c r="B692" s="21"/>
      <c r="C692" s="21"/>
      <c r="AH692" s="22"/>
    </row>
    <row r="693" spans="2:34" s="10" customFormat="1" ht="13.5">
      <c r="B693" s="21"/>
      <c r="C693" s="21"/>
      <c r="AH693" s="22"/>
    </row>
    <row r="694" spans="2:34" s="10" customFormat="1" ht="13.5">
      <c r="B694" s="21"/>
      <c r="C694" s="21"/>
      <c r="AH694" s="22"/>
    </row>
    <row r="695" spans="2:34" s="10" customFormat="1" ht="13.5">
      <c r="B695" s="21"/>
      <c r="C695" s="21"/>
      <c r="AH695" s="22"/>
    </row>
    <row r="696" spans="2:34" s="10" customFormat="1" ht="13.5">
      <c r="B696" s="21"/>
      <c r="C696" s="21"/>
      <c r="AH696" s="22"/>
    </row>
    <row r="697" spans="2:34" s="10" customFormat="1" ht="13.5">
      <c r="B697" s="21"/>
      <c r="C697" s="21"/>
      <c r="AH697" s="22"/>
    </row>
    <row r="698" spans="2:34" s="10" customFormat="1" ht="13.5">
      <c r="B698" s="21"/>
      <c r="C698" s="21"/>
      <c r="AH698" s="22"/>
    </row>
    <row r="699" spans="2:34" s="10" customFormat="1" ht="13.5">
      <c r="B699" s="21"/>
      <c r="C699" s="21"/>
      <c r="AH699" s="22"/>
    </row>
    <row r="700" spans="2:34" s="10" customFormat="1" ht="13.5">
      <c r="B700" s="21"/>
      <c r="C700" s="21"/>
      <c r="AH700" s="22"/>
    </row>
    <row r="701" spans="2:34" s="10" customFormat="1" ht="13.5">
      <c r="B701" s="21"/>
      <c r="C701" s="21"/>
      <c r="AH701" s="22"/>
    </row>
    <row r="702" spans="2:34" s="10" customFormat="1" ht="13.5">
      <c r="B702" s="21"/>
      <c r="C702" s="21"/>
      <c r="AH702" s="22"/>
    </row>
    <row r="703" spans="2:34" s="10" customFormat="1" ht="13.5">
      <c r="B703" s="21"/>
      <c r="C703" s="21"/>
      <c r="AH703" s="22"/>
    </row>
    <row r="704" spans="2:34" s="10" customFormat="1" ht="13.5">
      <c r="B704" s="21"/>
      <c r="C704" s="21"/>
      <c r="AH704" s="22"/>
    </row>
    <row r="705" spans="2:34" s="10" customFormat="1" ht="13.5">
      <c r="B705" s="21"/>
      <c r="C705" s="21"/>
      <c r="AH705" s="22"/>
    </row>
    <row r="706" spans="2:34" s="10" customFormat="1" ht="13.5">
      <c r="B706" s="21"/>
      <c r="C706" s="21"/>
      <c r="AH706" s="22"/>
    </row>
    <row r="707" spans="2:34" s="10" customFormat="1" ht="13.5">
      <c r="B707" s="21"/>
      <c r="C707" s="21"/>
      <c r="AH707" s="22"/>
    </row>
    <row r="708" spans="2:34" s="10" customFormat="1" ht="13.5">
      <c r="B708" s="21"/>
      <c r="C708" s="21"/>
      <c r="AH708" s="22"/>
    </row>
  </sheetData>
  <autoFilter ref="A4:CV352"/>
  <mergeCells count="33">
    <mergeCell ref="AL2:AN3"/>
    <mergeCell ref="AO2:AO4"/>
    <mergeCell ref="AH1:AK1"/>
    <mergeCell ref="AV1:AV4"/>
    <mergeCell ref="AP2:AP4"/>
    <mergeCell ref="AL1:AP1"/>
    <mergeCell ref="AQ1:AR3"/>
    <mergeCell ref="AS1:AS4"/>
    <mergeCell ref="AT1:AU3"/>
    <mergeCell ref="AF2:AF4"/>
    <mergeCell ref="AG2:AG4"/>
    <mergeCell ref="AH2:AI3"/>
    <mergeCell ref="AJ2:AK3"/>
    <mergeCell ref="Z2:Z4"/>
    <mergeCell ref="AA2:AB3"/>
    <mergeCell ref="AC2:AD3"/>
    <mergeCell ref="AE2:AE4"/>
    <mergeCell ref="U2:U4"/>
    <mergeCell ref="V2:V4"/>
    <mergeCell ref="X2:X4"/>
    <mergeCell ref="Y2:Y4"/>
    <mergeCell ref="P2:P4"/>
    <mergeCell ref="Q2:Q4"/>
    <mergeCell ref="S2:S4"/>
    <mergeCell ref="T2:T4"/>
    <mergeCell ref="I1:I4"/>
    <mergeCell ref="K1:K4"/>
    <mergeCell ref="L2:L4"/>
    <mergeCell ref="N2:N4"/>
    <mergeCell ref="A1:A4"/>
    <mergeCell ref="B1:B4"/>
    <mergeCell ref="D1:D4"/>
    <mergeCell ref="E1:E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uds</cp:lastModifiedBy>
  <dcterms:created xsi:type="dcterms:W3CDTF">2011-12-05T09:32:02Z</dcterms:created>
  <dcterms:modified xsi:type="dcterms:W3CDTF">2012-02-19T05:47:34Z</dcterms:modified>
  <cp:category/>
  <cp:version/>
  <cp:contentType/>
  <cp:contentStatus/>
</cp:coreProperties>
</file>